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8505" activeTab="0"/>
  </bookViews>
  <sheets>
    <sheet name="参加申込書(団体)※入力用" sheetId="1" r:id="rId1"/>
    <sheet name="参加申込書(団体)※手書き用" sheetId="2" r:id="rId2"/>
  </sheets>
  <definedNames>
    <definedName name="_xlnm.Print_Area" localSheetId="1">'参加申込書(団体)※手書き用'!$A$1:$O$34</definedName>
    <definedName name="_xlnm.Print_Area" localSheetId="0">'参加申込書(団体)※入力用'!$A$1:$O$54</definedName>
  </definedNames>
  <calcPr fullCalcOnLoad="1"/>
</workbook>
</file>

<file path=xl/sharedStrings.xml><?xml version="1.0" encoding="utf-8"?>
<sst xmlns="http://schemas.openxmlformats.org/spreadsheetml/2006/main" count="396" uniqueCount="135">
  <si>
    <t>NO</t>
  </si>
  <si>
    <t>氏名</t>
  </si>
  <si>
    <t>ふりがな</t>
  </si>
  <si>
    <t>性別</t>
  </si>
  <si>
    <t>生年月日</t>
  </si>
  <si>
    <t>学年</t>
  </si>
  <si>
    <t>身長</t>
  </si>
  <si>
    <t>体重</t>
  </si>
  <si>
    <t>選択</t>
  </si>
  <si>
    <t>学年対応表</t>
  </si>
  <si>
    <t>年齢</t>
  </si>
  <si>
    <t>未就学</t>
  </si>
  <si>
    <t>年少</t>
  </si>
  <si>
    <t>年中</t>
  </si>
  <si>
    <t>年長</t>
  </si>
  <si>
    <t>小1</t>
  </si>
  <si>
    <t>小2</t>
  </si>
  <si>
    <t>小3</t>
  </si>
  <si>
    <t>小4</t>
  </si>
  <si>
    <t>小5</t>
  </si>
  <si>
    <t>小6</t>
  </si>
  <si>
    <t>中1</t>
  </si>
  <si>
    <t>中2</t>
  </si>
  <si>
    <t>中3</t>
  </si>
  <si>
    <t>高1</t>
  </si>
  <si>
    <t>高2</t>
  </si>
  <si>
    <t>高3</t>
  </si>
  <si>
    <t>18歳以上</t>
  </si>
  <si>
    <t>その他</t>
  </si>
  <si>
    <t>記入例</t>
  </si>
  <si>
    <t>キョルギ&amp;プンセ</t>
  </si>
  <si>
    <t>年齢
4/1</t>
  </si>
  <si>
    <t>幼児の部</t>
  </si>
  <si>
    <t>小学生の部（初級）</t>
  </si>
  <si>
    <t>小学生の部（上級）</t>
  </si>
  <si>
    <t>中学生の部（初級）</t>
  </si>
  <si>
    <t>中学生の部（上級）</t>
  </si>
  <si>
    <t>高校･大学･一般の部（初級）</t>
  </si>
  <si>
    <t>高校･大学･一般の部（上級）</t>
  </si>
  <si>
    <t>男</t>
  </si>
  <si>
    <t>シニアの部（初級）</t>
  </si>
  <si>
    <t>シニアの部（上級）</t>
  </si>
  <si>
    <t>キョルギ区分</t>
  </si>
  <si>
    <t>プンセ区分</t>
  </si>
  <si>
    <t>男子-58㎏級</t>
  </si>
  <si>
    <t>男子-68㎏級</t>
  </si>
  <si>
    <t>男子-80㎏級</t>
  </si>
  <si>
    <t>男子+80㎏級</t>
  </si>
  <si>
    <t>女子-49㎏級</t>
  </si>
  <si>
    <t>女子-57㎏級</t>
  </si>
  <si>
    <t>女子-67㎏級</t>
  </si>
  <si>
    <t>女子+67㎏級</t>
  </si>
  <si>
    <t>キョルギ
高校･大学･一般の部のみ
体重区分</t>
  </si>
  <si>
    <t>小学生低学年の部（初級）</t>
  </si>
  <si>
    <t>小学生低学年の部（上級）</t>
  </si>
  <si>
    <t>小学生高学年の部（初級）</t>
  </si>
  <si>
    <t>小学生高学年の部（上級）</t>
  </si>
  <si>
    <t>段･級位</t>
  </si>
  <si>
    <t>21㎝</t>
  </si>
  <si>
    <t>22㎝</t>
  </si>
  <si>
    <t>23㎝</t>
  </si>
  <si>
    <t>24㎝</t>
  </si>
  <si>
    <t>25㎝</t>
  </si>
  <si>
    <t>26㎝</t>
  </si>
  <si>
    <t>27㎝</t>
  </si>
  <si>
    <t>28㎝</t>
  </si>
  <si>
    <t>29㎝</t>
  </si>
  <si>
    <t>--選択--</t>
  </si>
  <si>
    <t>--選択--</t>
  </si>
  <si>
    <t>ソックス
サイズ</t>
  </si>
  <si>
    <t>高校･大学･一般の部（初級）男子-68㎏級</t>
  </si>
  <si>
    <t>高校･大学･一般の部（初級）男子-80㎏級</t>
  </si>
  <si>
    <t>高校･大学･一般の部（初級）男子+80㎏級</t>
  </si>
  <si>
    <t>高校･大学･一般の部（上級）男子-58㎏級</t>
  </si>
  <si>
    <t>高校･大学･一般の部（上級）男子-68㎏級</t>
  </si>
  <si>
    <t>高校･大学･一般の部（上級）男子-80㎏級</t>
  </si>
  <si>
    <t>高校･大学･一般の部（上級）男子+80㎏級</t>
  </si>
  <si>
    <t>高校･大学･一般の部（初級）女子-49㎏級</t>
  </si>
  <si>
    <t>高校･大学･一般の部（上級）女子-49㎏級</t>
  </si>
  <si>
    <t>高校･大学･一般の部（初級）女子-57㎏級</t>
  </si>
  <si>
    <t>高校･大学･一般の部（上級）女子-57㎏級</t>
  </si>
  <si>
    <t>高校･大学･一般の部（初級）女子-67㎏級</t>
  </si>
  <si>
    <t>高校･大学･一般の部（上級）女子-67㎏級</t>
  </si>
  <si>
    <t>高校･大学･一般の部（初級）女子+67㎏級</t>
  </si>
  <si>
    <t>高校･大学･一般の部（上級）女子+67㎏級</t>
  </si>
  <si>
    <t>競技カテゴリー（出場区分）</t>
  </si>
  <si>
    <t>キョルギ出場選手</t>
  </si>
  <si>
    <t>品勢（プムセ）出場選手</t>
  </si>
  <si>
    <t>初段(1品)以上</t>
  </si>
  <si>
    <t>※審判をお手伝い頂ける方がいましたら、下記に氏名をご記入頂けますようお願いします。</t>
  </si>
  <si>
    <t>　NO.　　　　　　</t>
  </si>
  <si>
    <t>大阪　太郎</t>
  </si>
  <si>
    <t>おおさか　たろう</t>
  </si>
  <si>
    <r>
      <t xml:space="preserve">参加費
</t>
    </r>
    <r>
      <rPr>
        <sz val="6"/>
        <rFont val="Meiryo UI"/>
        <family val="3"/>
      </rPr>
      <t>※自動計算</t>
    </r>
  </si>
  <si>
    <r>
      <t xml:space="preserve">年齢
</t>
    </r>
    <r>
      <rPr>
        <sz val="6"/>
        <rFont val="Meiryo UI"/>
        <family val="3"/>
      </rPr>
      <t>※自動計算</t>
    </r>
  </si>
  <si>
    <t>責任者名：</t>
  </si>
  <si>
    <r>
      <rPr>
        <b/>
        <sz val="8"/>
        <rFont val="Meiryo UI"/>
        <family val="3"/>
      </rPr>
      <t>出場種目</t>
    </r>
    <r>
      <rPr>
        <sz val="8"/>
        <rFont val="Meiryo UI"/>
        <family val="3"/>
      </rPr>
      <t xml:space="preserve">
(キョルギ･プンセ)</t>
    </r>
  </si>
  <si>
    <t>連絡先TEL：</t>
  </si>
  <si>
    <r>
      <rPr>
        <sz val="10"/>
        <color indexed="8"/>
        <rFont val="Meiryo UI"/>
        <family val="3"/>
      </rPr>
      <t>メールアドレス</t>
    </r>
    <r>
      <rPr>
        <sz val="11"/>
        <color indexed="8"/>
        <rFont val="Meiryo UI"/>
        <family val="3"/>
      </rPr>
      <t>：</t>
    </r>
  </si>
  <si>
    <t>住　      所：</t>
  </si>
  <si>
    <t>①　</t>
  </si>
  <si>
    <t>②　</t>
  </si>
  <si>
    <t>③　</t>
  </si>
  <si>
    <t>④　</t>
  </si>
  <si>
    <t>⑤　</t>
  </si>
  <si>
    <t>⑥　</t>
  </si>
  <si>
    <t>⑦　</t>
  </si>
  <si>
    <t>⑧　</t>
  </si>
  <si>
    <t>団　体　名 ：</t>
  </si>
  <si>
    <t>参加費計：</t>
  </si>
  <si>
    <t>　　　　　（　　　　　）</t>
  </si>
  <si>
    <t>〒     　-</t>
  </si>
  <si>
    <t>●プンセのみ出場(キョルギ出場しない)</t>
  </si>
  <si>
    <t>●キョルギのみ出場(プンセ出場しない)</t>
  </si>
  <si>
    <t>高校･大学･一般の部（初級）男子-58㎏級</t>
  </si>
  <si>
    <t>年齢</t>
  </si>
  <si>
    <t>※未入力の項目が無いようお願いします。※エントリー人数が多い場合はシートをコピーしてご使用ください。</t>
  </si>
  <si>
    <t>--選択--</t>
  </si>
  <si>
    <t>※未記入の項目が無いようお願いします。※エントリー人数が多い場合はシートをコピーしてご使用ください。</t>
  </si>
  <si>
    <t>ﾚﾝﾀﾙ不要</t>
  </si>
  <si>
    <r>
      <rPr>
        <b/>
        <sz val="8"/>
        <rFont val="Meiryo UI"/>
        <family val="3"/>
      </rPr>
      <t>※出場種目</t>
    </r>
    <r>
      <rPr>
        <sz val="8"/>
        <rFont val="Meiryo UI"/>
        <family val="3"/>
      </rPr>
      <t xml:space="preserve">
(キョルギ･プンセ)</t>
    </r>
  </si>
  <si>
    <t>※生年月日</t>
  </si>
  <si>
    <t>所属</t>
  </si>
  <si>
    <t>キョルギ&amp;プンセ</t>
  </si>
  <si>
    <t>初段(1品)以上</t>
  </si>
  <si>
    <r>
      <t>REIZ TAEKWONDO CUP　2018　参加申込書（団体）</t>
    </r>
    <r>
      <rPr>
        <sz val="10"/>
        <color indexed="8"/>
        <rFont val="Meiryo UI"/>
        <family val="3"/>
      </rPr>
      <t>※入力用</t>
    </r>
  </si>
  <si>
    <t>②　</t>
  </si>
  <si>
    <t>⑤　</t>
  </si>
  <si>
    <t>⑥　</t>
  </si>
  <si>
    <t>①　</t>
  </si>
  <si>
    <t>〒     　-</t>
  </si>
  <si>
    <t>　　　　　（　　　　　）</t>
  </si>
  <si>
    <r>
      <t>REIZ TAEKWONDO CUP　2018　参加申込書（団体）</t>
    </r>
    <r>
      <rPr>
        <sz val="10"/>
        <color indexed="8"/>
        <rFont val="Meiryo UI"/>
        <family val="3"/>
      </rPr>
      <t>※手書き用</t>
    </r>
  </si>
  <si>
    <t>　※参加申込書（団体）については、お手数ですが、できる限り
　　　入力用シートを利用しExcelデータをメールにてお送りください。
　　（送信先メールアドレス）reiz.taekwondo.club@gmail.com</t>
  </si>
  <si>
    <t>　※参加申込書（団体）については、お手数ですが、メールにて
　　　Excelデータをお送りください。
　　（送信先メールアドレス）reiz.taekwondo.club@gmail.com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</si>
</sst>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&quot;才&quot;"/>
    <numFmt numFmtId="178" formatCode="0.0&quot;㎏&quot;"/>
    <numFmt numFmtId="179" formatCode="0.0&quot;㎝&quot;"/>
  </numFmts>
  <fonts count="7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メイリオ"/>
      <family val="3"/>
    </font>
    <font>
      <sz val="11"/>
      <color indexed="8"/>
      <name val="Meiryo UI"/>
      <family val="3"/>
    </font>
    <font>
      <sz val="10"/>
      <color indexed="8"/>
      <name val="Meiryo UI"/>
      <family val="3"/>
    </font>
    <font>
      <sz val="8"/>
      <name val="Meiryo UI"/>
      <family val="3"/>
    </font>
    <font>
      <sz val="9"/>
      <name val="メイリオ"/>
      <family val="3"/>
    </font>
    <font>
      <sz val="8"/>
      <name val="メイリオ"/>
      <family val="3"/>
    </font>
    <font>
      <sz val="6"/>
      <name val="Meiryo UI"/>
      <family val="3"/>
    </font>
    <font>
      <b/>
      <sz val="9"/>
      <name val="Meiryo UI"/>
      <family val="3"/>
    </font>
    <font>
      <b/>
      <sz val="8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メイリオ"/>
      <family val="3"/>
    </font>
    <font>
      <sz val="8"/>
      <color indexed="8"/>
      <name val="メイリオ"/>
      <family val="3"/>
    </font>
    <font>
      <sz val="8"/>
      <color indexed="8"/>
      <name val="Meiryo UI"/>
      <family val="3"/>
    </font>
    <font>
      <sz val="10"/>
      <color indexed="8"/>
      <name val="メイリオ"/>
      <family val="3"/>
    </font>
    <font>
      <sz val="9"/>
      <color indexed="8"/>
      <name val="Meiryo UI"/>
      <family val="3"/>
    </font>
    <font>
      <sz val="9"/>
      <color indexed="8"/>
      <name val="メイリオ"/>
      <family val="3"/>
    </font>
    <font>
      <sz val="14"/>
      <color indexed="8"/>
      <name val="Meiryo UI"/>
      <family val="3"/>
    </font>
    <font>
      <sz val="7"/>
      <color indexed="8"/>
      <name val="メイリオ"/>
      <family val="3"/>
    </font>
    <font>
      <sz val="6"/>
      <color indexed="8"/>
      <name val="メイリオ"/>
      <family val="3"/>
    </font>
    <font>
      <u val="single"/>
      <sz val="11"/>
      <color indexed="8"/>
      <name val="Meiryo UI"/>
      <family val="3"/>
    </font>
    <font>
      <sz val="10"/>
      <color indexed="10"/>
      <name val="Meiryo UI"/>
      <family val="3"/>
    </font>
    <font>
      <sz val="8"/>
      <color indexed="10"/>
      <name val="メイリオ"/>
      <family val="3"/>
    </font>
    <font>
      <b/>
      <sz val="9"/>
      <color indexed="8"/>
      <name val="Meiryo UI"/>
      <family val="3"/>
    </font>
    <font>
      <sz val="10"/>
      <color indexed="10"/>
      <name val="メイリオ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メイリオ"/>
      <family val="3"/>
    </font>
    <font>
      <sz val="8"/>
      <color theme="1"/>
      <name val="メイリオ"/>
      <family val="3"/>
    </font>
    <font>
      <sz val="8"/>
      <color theme="1"/>
      <name val="Meiryo UI"/>
      <family val="3"/>
    </font>
    <font>
      <sz val="10"/>
      <color theme="1"/>
      <name val="メイリオ"/>
      <family val="3"/>
    </font>
    <font>
      <sz val="11"/>
      <color theme="1"/>
      <name val="Meiryo UI"/>
      <family val="3"/>
    </font>
    <font>
      <sz val="9"/>
      <color theme="1"/>
      <name val="Meiryo UI"/>
      <family val="3"/>
    </font>
    <font>
      <sz val="9"/>
      <color theme="1"/>
      <name val="メイリオ"/>
      <family val="3"/>
    </font>
    <font>
      <sz val="14"/>
      <color theme="1"/>
      <name val="Meiryo UI"/>
      <family val="3"/>
    </font>
    <font>
      <sz val="7"/>
      <color theme="1"/>
      <name val="メイリオ"/>
      <family val="3"/>
    </font>
    <font>
      <sz val="6"/>
      <color theme="1"/>
      <name val="メイリオ"/>
      <family val="3"/>
    </font>
    <font>
      <u val="single"/>
      <sz val="11"/>
      <color theme="1"/>
      <name val="Meiryo UI"/>
      <family val="3"/>
    </font>
    <font>
      <sz val="10"/>
      <color theme="1"/>
      <name val="Meiryo UI"/>
      <family val="3"/>
    </font>
    <font>
      <sz val="10"/>
      <color rgb="FFFF0000"/>
      <name val="Meiryo UI"/>
      <family val="3"/>
    </font>
    <font>
      <sz val="8"/>
      <color rgb="FFFF0000"/>
      <name val="メイリオ"/>
      <family val="3"/>
    </font>
    <font>
      <b/>
      <sz val="9"/>
      <color theme="1"/>
      <name val="Meiryo UI"/>
      <family val="3"/>
    </font>
    <font>
      <sz val="10"/>
      <color rgb="FFFF0000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134">
    <xf numFmtId="0" fontId="0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60" fillId="3" borderId="10" xfId="0" applyNumberFormat="1" applyFont="1" applyFill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62" fillId="0" borderId="10" xfId="0" applyFont="1" applyBorder="1" applyAlignment="1">
      <alignment horizontal="center" vertical="center"/>
    </xf>
    <xf numFmtId="0" fontId="62" fillId="3" borderId="10" xfId="0" applyFont="1" applyFill="1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4" fillId="0" borderId="10" xfId="0" applyFont="1" applyBorder="1" applyAlignment="1">
      <alignment vertical="center"/>
    </xf>
    <xf numFmtId="0" fontId="64" fillId="0" borderId="10" xfId="0" applyFont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65" fillId="0" borderId="10" xfId="0" applyNumberFormat="1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61" fillId="0" borderId="0" xfId="0" applyFont="1" applyAlignment="1">
      <alignment horizontal="center" vertical="center"/>
    </xf>
    <xf numFmtId="0" fontId="64" fillId="0" borderId="10" xfId="0" applyFont="1" applyBorder="1" applyAlignment="1" quotePrefix="1">
      <alignment horizontal="left" vertical="center"/>
    </xf>
    <xf numFmtId="0" fontId="64" fillId="0" borderId="10" xfId="0" applyFont="1" applyBorder="1" applyAlignment="1" quotePrefix="1">
      <alignment horizontal="center" vertical="center"/>
    </xf>
    <xf numFmtId="0" fontId="64" fillId="0" borderId="10" xfId="0" applyFont="1" applyBorder="1" applyAlignment="1">
      <alignment vertical="center" wrapText="1"/>
    </xf>
    <xf numFmtId="0" fontId="66" fillId="0" borderId="0" xfId="0" applyFont="1" applyAlignment="1">
      <alignment vertical="center"/>
    </xf>
    <xf numFmtId="0" fontId="61" fillId="0" borderId="0" xfId="0" applyFont="1" applyFill="1" applyAlignment="1">
      <alignment horizontal="center" vertical="center"/>
    </xf>
    <xf numFmtId="0" fontId="67" fillId="2" borderId="10" xfId="0" applyFont="1" applyFill="1" applyBorder="1" applyAlignment="1">
      <alignment vertical="center"/>
    </xf>
    <xf numFmtId="0" fontId="60" fillId="2" borderId="10" xfId="0" applyFont="1" applyFill="1" applyBorder="1" applyAlignment="1">
      <alignment horizontal="center" vertical="center"/>
    </xf>
    <xf numFmtId="14" fontId="60" fillId="2" borderId="10" xfId="0" applyNumberFormat="1" applyFont="1" applyFill="1" applyBorder="1" applyAlignment="1">
      <alignment horizontal="center" vertical="center"/>
    </xf>
    <xf numFmtId="0" fontId="62" fillId="2" borderId="10" xfId="0" applyFont="1" applyFill="1" applyBorder="1" applyAlignment="1">
      <alignment horizontal="center" vertical="center"/>
    </xf>
    <xf numFmtId="0" fontId="60" fillId="2" borderId="10" xfId="0" applyNumberFormat="1" applyFont="1" applyFill="1" applyBorder="1" applyAlignment="1">
      <alignment horizontal="center" vertical="center"/>
    </xf>
    <xf numFmtId="179" fontId="60" fillId="2" borderId="10" xfId="0" applyNumberFormat="1" applyFont="1" applyFill="1" applyBorder="1" applyAlignment="1">
      <alignment horizontal="center" vertical="center"/>
    </xf>
    <xf numFmtId="178" fontId="60" fillId="2" borderId="10" xfId="0" applyNumberFormat="1" applyFont="1" applyFill="1" applyBorder="1" applyAlignment="1">
      <alignment horizontal="center" vertical="center"/>
    </xf>
    <xf numFmtId="0" fontId="61" fillId="2" borderId="10" xfId="0" applyFont="1" applyFill="1" applyBorder="1" applyAlignment="1">
      <alignment horizontal="left" vertical="center"/>
    </xf>
    <xf numFmtId="5" fontId="61" fillId="3" borderId="10" xfId="0" applyNumberFormat="1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68" fillId="2" borderId="10" xfId="0" applyFont="1" applyFill="1" applyBorder="1" applyAlignment="1">
      <alignment horizontal="center" vertical="center"/>
    </xf>
    <xf numFmtId="0" fontId="65" fillId="2" borderId="10" xfId="0" applyFont="1" applyFill="1" applyBorder="1" applyAlignment="1">
      <alignment vertical="center"/>
    </xf>
    <xf numFmtId="0" fontId="10" fillId="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vertical="center"/>
      <protection locked="0"/>
    </xf>
    <xf numFmtId="0" fontId="69" fillId="0" borderId="0" xfId="0" applyFont="1" applyBorder="1" applyAlignment="1" applyProtection="1">
      <alignment horizontal="right" vertical="center"/>
      <protection locked="0"/>
    </xf>
    <xf numFmtId="0" fontId="63" fillId="0" borderId="0" xfId="0" applyFont="1" applyBorder="1" applyAlignment="1" applyProtection="1">
      <alignment vertical="center"/>
      <protection locked="0"/>
    </xf>
    <xf numFmtId="0" fontId="62" fillId="0" borderId="10" xfId="0" applyFont="1" applyBorder="1" applyAlignment="1" applyProtection="1">
      <alignment vertical="center"/>
      <protection locked="0"/>
    </xf>
    <xf numFmtId="0" fontId="67" fillId="0" borderId="10" xfId="0" applyFont="1" applyBorder="1" applyAlignment="1" applyProtection="1">
      <alignment vertical="center"/>
      <protection locked="0"/>
    </xf>
    <xf numFmtId="0" fontId="60" fillId="0" borderId="10" xfId="0" applyFont="1" applyBorder="1" applyAlignment="1" applyProtection="1">
      <alignment horizontal="center" vertical="center"/>
      <protection locked="0"/>
    </xf>
    <xf numFmtId="14" fontId="60" fillId="0" borderId="10" xfId="0" applyNumberFormat="1" applyFont="1" applyBorder="1" applyAlignment="1" applyProtection="1">
      <alignment horizontal="center" vertical="center"/>
      <protection locked="0"/>
    </xf>
    <xf numFmtId="179" fontId="60" fillId="0" borderId="10" xfId="0" applyNumberFormat="1" applyFont="1" applyBorder="1" applyAlignment="1" applyProtection="1">
      <alignment horizontal="center" vertical="center"/>
      <protection locked="0"/>
    </xf>
    <xf numFmtId="178" fontId="60" fillId="0" borderId="10" xfId="0" applyNumberFormat="1" applyFont="1" applyBorder="1" applyAlignment="1" applyProtection="1">
      <alignment horizontal="center" vertical="center"/>
      <protection locked="0"/>
    </xf>
    <xf numFmtId="0" fontId="60" fillId="0" borderId="10" xfId="0" applyFont="1" applyBorder="1" applyAlignment="1" applyProtection="1" quotePrefix="1">
      <alignment horizontal="center" vertical="center"/>
      <protection locked="0"/>
    </xf>
    <xf numFmtId="49" fontId="60" fillId="0" borderId="10" xfId="0" applyNumberFormat="1" applyFont="1" applyBorder="1" applyAlignment="1" applyProtection="1" quotePrefix="1">
      <alignment horizontal="center" vertical="center" wrapText="1"/>
      <protection locked="0"/>
    </xf>
    <xf numFmtId="0" fontId="60" fillId="2" borderId="10" xfId="0" applyFont="1" applyFill="1" applyBorder="1" applyAlignment="1">
      <alignment horizontal="center" vertical="center" wrapText="1"/>
    </xf>
    <xf numFmtId="177" fontId="60" fillId="2" borderId="10" xfId="0" applyNumberFormat="1" applyFont="1" applyFill="1" applyBorder="1" applyAlignment="1">
      <alignment horizontal="center" vertical="center"/>
    </xf>
    <xf numFmtId="5" fontId="61" fillId="2" borderId="10" xfId="0" applyNumberFormat="1" applyFont="1" applyFill="1" applyBorder="1" applyAlignment="1">
      <alignment horizontal="center" vertical="center"/>
    </xf>
    <xf numFmtId="0" fontId="63" fillId="0" borderId="0" xfId="0" applyFont="1" applyBorder="1" applyAlignment="1" applyProtection="1">
      <alignment horizontal="right" vertical="center"/>
      <protection locked="0"/>
    </xf>
    <xf numFmtId="0" fontId="63" fillId="0" borderId="0" xfId="0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70" fillId="0" borderId="0" xfId="0" applyFont="1" applyAlignment="1">
      <alignment vertical="center"/>
    </xf>
    <xf numFmtId="0" fontId="70" fillId="0" borderId="15" xfId="0" applyFont="1" applyFill="1" applyBorder="1" applyAlignment="1" applyProtection="1">
      <alignment horizontal="right" vertical="center"/>
      <protection locked="0"/>
    </xf>
    <xf numFmtId="0" fontId="64" fillId="0" borderId="10" xfId="0" applyFont="1" applyBorder="1" applyAlignment="1">
      <alignment horizontal="left" vertical="center"/>
    </xf>
    <xf numFmtId="0" fontId="61" fillId="0" borderId="10" xfId="0" applyFont="1" applyBorder="1" applyAlignment="1" applyProtection="1" quotePrefix="1">
      <alignment horizontal="left" vertical="center"/>
      <protection locked="0"/>
    </xf>
    <xf numFmtId="0" fontId="0" fillId="0" borderId="13" xfId="0" applyBorder="1" applyAlignment="1">
      <alignment vertical="center"/>
    </xf>
    <xf numFmtId="0" fontId="6" fillId="3" borderId="12" xfId="0" applyFont="1" applyFill="1" applyBorder="1" applyAlignment="1">
      <alignment horizontal="center" vertical="center" wrapText="1"/>
    </xf>
    <xf numFmtId="0" fontId="70" fillId="0" borderId="0" xfId="0" applyFont="1" applyAlignment="1">
      <alignment vertical="top"/>
    </xf>
    <xf numFmtId="0" fontId="0" fillId="0" borderId="0" xfId="0" applyFont="1" applyBorder="1" applyAlignment="1">
      <alignment vertical="center"/>
    </xf>
    <xf numFmtId="0" fontId="71" fillId="0" borderId="0" xfId="0" applyFont="1" applyBorder="1" applyAlignment="1">
      <alignment horizontal="left" vertical="center"/>
    </xf>
    <xf numFmtId="177" fontId="60" fillId="0" borderId="10" xfId="0" applyNumberFormat="1" applyFont="1" applyFill="1" applyBorder="1" applyAlignment="1" applyProtection="1">
      <alignment horizontal="center" vertical="center"/>
      <protection locked="0"/>
    </xf>
    <xf numFmtId="0" fontId="62" fillId="3" borderId="10" xfId="0" applyFont="1" applyFill="1" applyBorder="1" applyAlignment="1" applyProtection="1">
      <alignment horizontal="center" vertical="center"/>
      <protection locked="0"/>
    </xf>
    <xf numFmtId="0" fontId="60" fillId="3" borderId="10" xfId="0" applyNumberFormat="1" applyFont="1" applyFill="1" applyBorder="1" applyAlignment="1" applyProtection="1">
      <alignment horizontal="center" vertical="center"/>
      <protection locked="0"/>
    </xf>
    <xf numFmtId="5" fontId="6" fillId="0" borderId="10" xfId="0" applyNumberFormat="1" applyFont="1" applyFill="1" applyBorder="1" applyAlignment="1" applyProtection="1">
      <alignment horizontal="center" vertical="center"/>
      <protection locked="0"/>
    </xf>
    <xf numFmtId="5" fontId="61" fillId="0" borderId="10" xfId="0" applyNumberFormat="1" applyFont="1" applyFill="1" applyBorder="1" applyAlignment="1" applyProtection="1">
      <alignment horizontal="center" vertical="center"/>
      <protection locked="0"/>
    </xf>
    <xf numFmtId="0" fontId="64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72" fillId="0" borderId="0" xfId="0" applyFont="1" applyAlignment="1">
      <alignment horizontal="left"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left" vertical="center"/>
    </xf>
    <xf numFmtId="0" fontId="7" fillId="5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1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63" fillId="0" borderId="17" xfId="0" applyFont="1" applyBorder="1" applyAlignment="1" applyProtection="1">
      <alignment horizontal="left" vertical="center" indent="1"/>
      <protection locked="0"/>
    </xf>
    <xf numFmtId="0" fontId="73" fillId="3" borderId="17" xfId="0" applyFont="1" applyFill="1" applyBorder="1" applyAlignment="1">
      <alignment horizontal="center" vertical="center" wrapText="1"/>
    </xf>
    <xf numFmtId="0" fontId="74" fillId="0" borderId="0" xfId="0" applyFont="1" applyAlignment="1">
      <alignment vertical="center" shrinkToFit="1"/>
    </xf>
    <xf numFmtId="0" fontId="6" fillId="3" borderId="18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63" fillId="0" borderId="13" xfId="0" applyFont="1" applyBorder="1" applyAlignment="1" applyProtection="1">
      <alignment vertical="center"/>
      <protection locked="0"/>
    </xf>
    <xf numFmtId="0" fontId="0" fillId="0" borderId="13" xfId="0" applyBorder="1" applyAlignment="1">
      <alignment vertical="center"/>
    </xf>
    <xf numFmtId="0" fontId="62" fillId="33" borderId="19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63" fillId="0" borderId="17" xfId="0" applyFont="1" applyBorder="1" applyAlignment="1" applyProtection="1">
      <alignment horizontal="left" vertical="center" indent="1"/>
      <protection locked="0"/>
    </xf>
    <xf numFmtId="0" fontId="63" fillId="0" borderId="20" xfId="0" applyFont="1" applyBorder="1" applyAlignment="1" applyProtection="1">
      <alignment horizontal="left" vertical="center" indent="1"/>
      <protection locked="0"/>
    </xf>
    <xf numFmtId="0" fontId="71" fillId="0" borderId="21" xfId="0" applyFont="1" applyBorder="1" applyAlignment="1">
      <alignment horizontal="left"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63" fillId="0" borderId="19" xfId="0" applyFont="1" applyBorder="1" applyAlignment="1" applyProtection="1">
      <alignment vertical="center"/>
      <protection locked="0"/>
    </xf>
    <xf numFmtId="0" fontId="0" fillId="0" borderId="19" xfId="0" applyBorder="1" applyAlignment="1">
      <alignment vertical="center"/>
    </xf>
    <xf numFmtId="0" fontId="70" fillId="3" borderId="17" xfId="0" applyFont="1" applyFill="1" applyBorder="1" applyAlignment="1">
      <alignment horizontal="center" vertical="center"/>
    </xf>
    <xf numFmtId="0" fontId="70" fillId="3" borderId="13" xfId="0" applyFont="1" applyFill="1" applyBorder="1" applyAlignment="1">
      <alignment horizontal="center" vertical="center"/>
    </xf>
    <xf numFmtId="0" fontId="70" fillId="3" borderId="20" xfId="0" applyFont="1" applyFill="1" applyBorder="1" applyAlignment="1">
      <alignment horizontal="center" vertical="center"/>
    </xf>
    <xf numFmtId="0" fontId="62" fillId="0" borderId="18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2" fillId="0" borderId="18" xfId="0" applyFont="1" applyBorder="1" applyAlignment="1" applyProtection="1">
      <alignment vertical="center"/>
      <protection locked="0"/>
    </xf>
    <xf numFmtId="0" fontId="62" fillId="0" borderId="12" xfId="0" applyFont="1" applyBorder="1" applyAlignment="1" applyProtection="1">
      <alignment vertical="center"/>
      <protection locked="0"/>
    </xf>
    <xf numFmtId="0" fontId="67" fillId="0" borderId="18" xfId="0" applyFont="1" applyBorder="1" applyAlignment="1" applyProtection="1">
      <alignment vertical="center"/>
      <protection locked="0"/>
    </xf>
    <xf numFmtId="0" fontId="67" fillId="0" borderId="12" xfId="0" applyFont="1" applyBorder="1" applyAlignment="1" applyProtection="1">
      <alignment vertical="center"/>
      <protection locked="0"/>
    </xf>
    <xf numFmtId="0" fontId="60" fillId="0" borderId="18" xfId="0" applyFont="1" applyBorder="1" applyAlignment="1" applyProtection="1">
      <alignment horizontal="center" vertical="center"/>
      <protection locked="0"/>
    </xf>
    <xf numFmtId="0" fontId="60" fillId="0" borderId="12" xfId="0" applyFont="1" applyBorder="1" applyAlignment="1" applyProtection="1">
      <alignment horizontal="center" vertical="center"/>
      <protection locked="0"/>
    </xf>
    <xf numFmtId="14" fontId="60" fillId="0" borderId="18" xfId="0" applyNumberFormat="1" applyFont="1" applyBorder="1" applyAlignment="1" applyProtection="1">
      <alignment horizontal="center" vertical="center"/>
      <protection locked="0"/>
    </xf>
    <xf numFmtId="14" fontId="60" fillId="0" borderId="12" xfId="0" applyNumberFormat="1" applyFont="1" applyBorder="1" applyAlignment="1" applyProtection="1">
      <alignment horizontal="center" vertical="center"/>
      <protection locked="0"/>
    </xf>
    <xf numFmtId="177" fontId="60" fillId="3" borderId="18" xfId="0" applyNumberFormat="1" applyFont="1" applyFill="1" applyBorder="1" applyAlignment="1">
      <alignment horizontal="center" vertical="center"/>
    </xf>
    <xf numFmtId="177" fontId="60" fillId="3" borderId="12" xfId="0" applyNumberFormat="1" applyFont="1" applyFill="1" applyBorder="1" applyAlignment="1">
      <alignment horizontal="center" vertical="center"/>
    </xf>
    <xf numFmtId="0" fontId="61" fillId="0" borderId="18" xfId="0" applyFont="1" applyBorder="1" applyAlignment="1" applyProtection="1" quotePrefix="1">
      <alignment horizontal="left" vertical="center"/>
      <protection locked="0"/>
    </xf>
    <xf numFmtId="0" fontId="61" fillId="0" borderId="12" xfId="0" applyFont="1" applyBorder="1" applyAlignment="1" applyProtection="1" quotePrefix="1">
      <alignment horizontal="left" vertical="center"/>
      <protection locked="0"/>
    </xf>
    <xf numFmtId="5" fontId="6" fillId="3" borderId="18" xfId="0" applyNumberFormat="1" applyFont="1" applyFill="1" applyBorder="1" applyAlignment="1">
      <alignment horizontal="center" vertical="center"/>
    </xf>
    <xf numFmtId="5" fontId="6" fillId="3" borderId="12" xfId="0" applyNumberFormat="1" applyFont="1" applyFill="1" applyBorder="1" applyAlignment="1">
      <alignment horizontal="center" vertical="center"/>
    </xf>
    <xf numFmtId="0" fontId="60" fillId="0" borderId="18" xfId="0" applyFont="1" applyBorder="1" applyAlignment="1" applyProtection="1" quotePrefix="1">
      <alignment horizontal="center" vertical="center"/>
      <protection locked="0"/>
    </xf>
    <xf numFmtId="0" fontId="60" fillId="0" borderId="12" xfId="0" applyFont="1" applyBorder="1" applyAlignment="1" applyProtection="1" quotePrefix="1">
      <alignment horizontal="center" vertical="center"/>
      <protection locked="0"/>
    </xf>
    <xf numFmtId="49" fontId="60" fillId="0" borderId="18" xfId="0" applyNumberFormat="1" applyFont="1" applyBorder="1" applyAlignment="1" applyProtection="1" quotePrefix="1">
      <alignment horizontal="center" vertical="center"/>
      <protection locked="0"/>
    </xf>
    <xf numFmtId="49" fontId="60" fillId="0" borderId="12" xfId="0" applyNumberFormat="1" applyFont="1" applyBorder="1" applyAlignment="1" applyProtection="1" quotePrefix="1">
      <alignment horizontal="center" vertical="center"/>
      <protection locked="0"/>
    </xf>
    <xf numFmtId="179" fontId="60" fillId="0" borderId="18" xfId="0" applyNumberFormat="1" applyFont="1" applyBorder="1" applyAlignment="1" applyProtection="1">
      <alignment horizontal="center" vertical="center"/>
      <protection locked="0"/>
    </xf>
    <xf numFmtId="179" fontId="60" fillId="0" borderId="12" xfId="0" applyNumberFormat="1" applyFont="1" applyBorder="1" applyAlignment="1" applyProtection="1">
      <alignment horizontal="center" vertical="center"/>
      <protection locked="0"/>
    </xf>
    <xf numFmtId="178" fontId="60" fillId="0" borderId="18" xfId="0" applyNumberFormat="1" applyFont="1" applyBorder="1" applyAlignment="1" applyProtection="1">
      <alignment horizontal="center" vertical="center"/>
      <protection locked="0"/>
    </xf>
    <xf numFmtId="178" fontId="60" fillId="0" borderId="12" xfId="0" applyNumberFormat="1" applyFont="1" applyBorder="1" applyAlignment="1" applyProtection="1">
      <alignment horizontal="center" vertical="center"/>
      <protection locked="0"/>
    </xf>
    <xf numFmtId="49" fontId="60" fillId="0" borderId="18" xfId="0" applyNumberFormat="1" applyFont="1" applyBorder="1" applyAlignment="1" applyProtection="1">
      <alignment horizontal="center" vertical="center"/>
      <protection locked="0"/>
    </xf>
    <xf numFmtId="0" fontId="7" fillId="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theme="5" tint="0.7999799847602844"/>
      </font>
    </dxf>
    <dxf>
      <font>
        <color theme="5" tint="0.7999799847602844"/>
      </font>
    </dxf>
    <dxf>
      <font>
        <color theme="5" tint="0.7999799847602844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3"/>
  <sheetViews>
    <sheetView showGridLines="0" tabSelected="1" view="pageBreakPreview" zoomScaleSheetLayoutView="100" zoomScalePageLayoutView="0" workbookViewId="0" topLeftCell="A1">
      <selection activeCell="K14" sqref="K14:K15"/>
    </sheetView>
  </sheetViews>
  <sheetFormatPr defaultColWidth="9.140625" defaultRowHeight="19.5" customHeight="1"/>
  <cols>
    <col min="1" max="1" width="4.28125" style="12" customWidth="1"/>
    <col min="2" max="2" width="12.00390625" style="12" customWidth="1"/>
    <col min="3" max="3" width="11.7109375" style="12" customWidth="1"/>
    <col min="4" max="4" width="4.28125" style="13" bestFit="1" customWidth="1"/>
    <col min="5" max="5" width="9.8515625" style="12" customWidth="1"/>
    <col min="6" max="6" width="6.28125" style="12" customWidth="1"/>
    <col min="7" max="7" width="5.28125" style="13" hidden="1" customWidth="1"/>
    <col min="8" max="8" width="7.421875" style="12" hidden="1" customWidth="1"/>
    <col min="9" max="10" width="7.00390625" style="12" bestFit="1" customWidth="1"/>
    <col min="11" max="11" width="9.8515625" style="12" customWidth="1"/>
    <col min="12" max="12" width="12.421875" style="12" customWidth="1"/>
    <col min="13" max="13" width="36.8515625" style="12" customWidth="1"/>
    <col min="14" max="14" width="29.421875" style="12" customWidth="1"/>
    <col min="15" max="15" width="8.00390625" style="21" customWidth="1"/>
    <col min="16" max="16" width="9.00390625" style="12" hidden="1" customWidth="1"/>
    <col min="17" max="17" width="9.00390625" style="66" hidden="1" customWidth="1"/>
    <col min="18" max="18" width="4.421875" style="12" hidden="1" customWidth="1"/>
    <col min="19" max="19" width="7.7109375" style="12" hidden="1" customWidth="1"/>
    <col min="20" max="20" width="3.57421875" style="12" hidden="1" customWidth="1"/>
    <col min="21" max="21" width="31.8515625" style="8" hidden="1" customWidth="1"/>
    <col min="22" max="22" width="18.8515625" style="8" hidden="1" customWidth="1"/>
    <col min="23" max="23" width="7.00390625" style="8" hidden="1" customWidth="1"/>
    <col min="24" max="24" width="7.140625" style="17" hidden="1" customWidth="1"/>
    <col min="25" max="25" width="25.7109375" style="12" hidden="1" customWidth="1"/>
    <col min="26" max="16384" width="9.00390625" style="12" customWidth="1"/>
  </cols>
  <sheetData>
    <row r="1" spans="1:15" ht="18" customHeight="1" thickTop="1">
      <c r="A1" s="25" t="s">
        <v>125</v>
      </c>
      <c r="K1" s="66"/>
      <c r="L1" s="96" t="s">
        <v>134</v>
      </c>
      <c r="M1" s="97"/>
      <c r="N1" s="40"/>
      <c r="O1" s="41" t="s">
        <v>90</v>
      </c>
    </row>
    <row r="2" spans="1:15" ht="18" customHeight="1">
      <c r="A2" s="25"/>
      <c r="K2" s="67"/>
      <c r="L2" s="98"/>
      <c r="M2" s="99"/>
      <c r="N2" s="40"/>
      <c r="O2" s="41"/>
    </row>
    <row r="3" spans="2:13" ht="18" customHeight="1" thickBot="1">
      <c r="B3" s="58"/>
      <c r="C3" s="58"/>
      <c r="D3" s="74"/>
      <c r="E3" s="58"/>
      <c r="F3" s="58"/>
      <c r="G3" s="58"/>
      <c r="H3" s="58"/>
      <c r="I3" s="58"/>
      <c r="J3" s="58"/>
      <c r="K3" s="58"/>
      <c r="L3" s="100"/>
      <c r="M3" s="101"/>
    </row>
    <row r="4" ht="10.5" customHeight="1" thickTop="1">
      <c r="K4" s="65"/>
    </row>
    <row r="5" spans="2:25" s="7" customFormat="1" ht="19.5" customHeight="1">
      <c r="B5" s="54" t="s">
        <v>108</v>
      </c>
      <c r="C5" s="102"/>
      <c r="D5" s="102"/>
      <c r="E5" s="102"/>
      <c r="G5" s="42"/>
      <c r="H5" s="55"/>
      <c r="I5" s="54" t="s">
        <v>95</v>
      </c>
      <c r="J5" s="102"/>
      <c r="K5" s="102"/>
      <c r="M5" s="104" t="s">
        <v>89</v>
      </c>
      <c r="N5" s="105"/>
      <c r="O5" s="106"/>
      <c r="P5" s="21"/>
      <c r="Q5" s="76"/>
      <c r="V5" s="8"/>
      <c r="W5" s="8"/>
      <c r="X5" s="8"/>
      <c r="Y5" s="17"/>
    </row>
    <row r="6" spans="2:25" s="7" customFormat="1" ht="19.5" customHeight="1">
      <c r="B6" s="54" t="s">
        <v>99</v>
      </c>
      <c r="C6" s="102" t="s">
        <v>130</v>
      </c>
      <c r="D6" s="103"/>
      <c r="E6" s="103"/>
      <c r="F6" s="103"/>
      <c r="G6" s="103"/>
      <c r="H6" s="103"/>
      <c r="I6" s="103"/>
      <c r="J6" s="103"/>
      <c r="K6" s="103"/>
      <c r="M6" s="82" t="s">
        <v>129</v>
      </c>
      <c r="N6" s="94" t="s">
        <v>127</v>
      </c>
      <c r="O6" s="95"/>
      <c r="P6" s="21"/>
      <c r="Q6" s="76"/>
      <c r="V6" s="8"/>
      <c r="W6" s="8"/>
      <c r="X6" s="8"/>
      <c r="Y6" s="17"/>
    </row>
    <row r="7" spans="2:25" s="7" customFormat="1" ht="19.5" customHeight="1">
      <c r="B7" s="54" t="s">
        <v>97</v>
      </c>
      <c r="C7" s="90" t="s">
        <v>131</v>
      </c>
      <c r="D7" s="91"/>
      <c r="E7" s="91"/>
      <c r="F7" s="91"/>
      <c r="G7" s="56"/>
      <c r="H7" s="56"/>
      <c r="I7" s="57"/>
      <c r="J7" s="57"/>
      <c r="K7" s="57"/>
      <c r="M7" s="82" t="s">
        <v>126</v>
      </c>
      <c r="N7" s="94" t="s">
        <v>128</v>
      </c>
      <c r="O7" s="95"/>
      <c r="P7" s="21"/>
      <c r="Q7" s="76"/>
      <c r="V7" s="8"/>
      <c r="W7" s="8"/>
      <c r="X7" s="8"/>
      <c r="Y7" s="17"/>
    </row>
    <row r="8" spans="2:25" s="7" customFormat="1" ht="19.5" customHeight="1">
      <c r="B8" s="54" t="s">
        <v>98</v>
      </c>
      <c r="C8" s="90"/>
      <c r="D8" s="91"/>
      <c r="E8" s="91"/>
      <c r="F8" s="91"/>
      <c r="G8" s="56"/>
      <c r="H8" s="56"/>
      <c r="I8" s="58"/>
      <c r="J8" s="58"/>
      <c r="K8" s="58"/>
      <c r="M8" s="82" t="s">
        <v>102</v>
      </c>
      <c r="N8" s="94" t="s">
        <v>106</v>
      </c>
      <c r="O8" s="95"/>
      <c r="P8" s="21"/>
      <c r="Q8" s="76"/>
      <c r="V8" s="8"/>
      <c r="W8" s="8"/>
      <c r="X8" s="8"/>
      <c r="Y8" s="17"/>
    </row>
    <row r="9" spans="13:15" ht="19.5" customHeight="1">
      <c r="M9" s="82" t="s">
        <v>103</v>
      </c>
      <c r="N9" s="94" t="s">
        <v>107</v>
      </c>
      <c r="O9" s="95"/>
    </row>
    <row r="10" spans="1:19" ht="18.75" customHeight="1">
      <c r="A10" s="75">
        <v>2018</v>
      </c>
      <c r="B10" s="1"/>
      <c r="C10" s="1"/>
      <c r="D10" s="2"/>
      <c r="E10" s="1"/>
      <c r="F10" s="1"/>
      <c r="G10" s="11"/>
      <c r="H10" s="20"/>
      <c r="O10" s="26"/>
      <c r="R10" s="92" t="s">
        <v>9</v>
      </c>
      <c r="S10" s="92"/>
    </row>
    <row r="11" spans="1:25" ht="20.25" customHeight="1">
      <c r="A11" s="85" t="s">
        <v>0</v>
      </c>
      <c r="B11" s="85" t="s">
        <v>1</v>
      </c>
      <c r="C11" s="85" t="s">
        <v>2</v>
      </c>
      <c r="D11" s="85" t="s">
        <v>3</v>
      </c>
      <c r="E11" s="85" t="s">
        <v>121</v>
      </c>
      <c r="F11" s="85" t="s">
        <v>94</v>
      </c>
      <c r="G11" s="85" t="s">
        <v>31</v>
      </c>
      <c r="H11" s="85" t="s">
        <v>5</v>
      </c>
      <c r="I11" s="85" t="s">
        <v>6</v>
      </c>
      <c r="J11" s="85" t="s">
        <v>7</v>
      </c>
      <c r="K11" s="85" t="s">
        <v>57</v>
      </c>
      <c r="L11" s="85" t="s">
        <v>120</v>
      </c>
      <c r="M11" s="83" t="s">
        <v>86</v>
      </c>
      <c r="N11" s="39" t="s">
        <v>87</v>
      </c>
      <c r="O11" s="85" t="s">
        <v>93</v>
      </c>
      <c r="P11" s="132" t="s">
        <v>122</v>
      </c>
      <c r="Q11" s="78"/>
      <c r="R11" s="87" t="s">
        <v>10</v>
      </c>
      <c r="S11" s="87" t="s">
        <v>5</v>
      </c>
      <c r="U11" s="87" t="s">
        <v>42</v>
      </c>
      <c r="V11" s="87" t="s">
        <v>52</v>
      </c>
      <c r="W11" s="89" t="s">
        <v>69</v>
      </c>
      <c r="X11" s="18"/>
      <c r="Y11" s="87" t="s">
        <v>43</v>
      </c>
    </row>
    <row r="12" spans="1:25" ht="26.25" customHeight="1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36" t="s">
        <v>85</v>
      </c>
      <c r="N12" s="36" t="s">
        <v>85</v>
      </c>
      <c r="O12" s="93"/>
      <c r="P12" s="133"/>
      <c r="Q12" s="79"/>
      <c r="R12" s="88"/>
      <c r="S12" s="88"/>
      <c r="U12" s="88"/>
      <c r="V12" s="88"/>
      <c r="W12" s="88"/>
      <c r="X12" s="18"/>
      <c r="Y12" s="88"/>
    </row>
    <row r="13" spans="1:25" ht="19.5" customHeight="1">
      <c r="A13" s="37" t="s">
        <v>29</v>
      </c>
      <c r="B13" s="38" t="s">
        <v>91</v>
      </c>
      <c r="C13" s="27" t="s">
        <v>92</v>
      </c>
      <c r="D13" s="28" t="s">
        <v>39</v>
      </c>
      <c r="E13" s="29">
        <v>36255</v>
      </c>
      <c r="F13" s="52">
        <f ca="1">IF(ISBLANK(E13),"",DATEDIF(E13,TODAY(),"Y"))</f>
        <v>19</v>
      </c>
      <c r="G13" s="30">
        <f>DATEDIF(E13,DATE($A$10,4,1),"Y")</f>
        <v>18</v>
      </c>
      <c r="H13" s="31" t="str">
        <f>VLOOKUP(G13,$R$13:$S$50,2,TRUE)</f>
        <v>18歳以上</v>
      </c>
      <c r="I13" s="32">
        <v>175</v>
      </c>
      <c r="J13" s="33">
        <v>58</v>
      </c>
      <c r="K13" s="28" t="s">
        <v>124</v>
      </c>
      <c r="L13" s="51" t="s">
        <v>123</v>
      </c>
      <c r="M13" s="34" t="s">
        <v>73</v>
      </c>
      <c r="N13" s="34" t="s">
        <v>38</v>
      </c>
      <c r="O13" s="53">
        <f>IF(L13="キョルギ",IF(G13=116,0,IF(G13&lt;6,2000,IF(G13&lt;12,6000,IF(G13&gt;=12,7000,0)))),IF(L13="プンセ",IF(G13=116,0,IF(G13&lt;6,0,IF(G13&lt;12,5000,IF(G13&gt;=12,6000,0)))),IF(L13="キョルギ&amp;プンセ",IF(G13=116,0,IF(G13&lt;6,2000,IF(G13&lt;12,9000,IF(G13&gt;=12,10000,0)))),0)))</f>
        <v>10000</v>
      </c>
      <c r="P13" s="80">
        <f>+$C$5</f>
        <v>0</v>
      </c>
      <c r="Q13" s="77"/>
      <c r="R13" s="14">
        <v>0</v>
      </c>
      <c r="S13" s="15" t="s">
        <v>11</v>
      </c>
      <c r="U13" s="22" t="s">
        <v>68</v>
      </c>
      <c r="V13" s="23" t="s">
        <v>68</v>
      </c>
      <c r="W13" s="23" t="s">
        <v>68</v>
      </c>
      <c r="X13" s="19"/>
      <c r="Y13" s="23" t="s">
        <v>68</v>
      </c>
    </row>
    <row r="14" spans="1:25" ht="9.75" customHeight="1">
      <c r="A14" s="107">
        <v>1</v>
      </c>
      <c r="B14" s="109"/>
      <c r="C14" s="111"/>
      <c r="D14" s="113" t="s">
        <v>8</v>
      </c>
      <c r="E14" s="115"/>
      <c r="F14" s="117">
        <f ca="1">IF(ISBLANK(E14),"",DATEDIF(E14,TODAY(),"Y"))</f>
      </c>
      <c r="G14" s="6">
        <f>DATEDIF(E14,DATE($A$10,4,1),"Y")</f>
        <v>118</v>
      </c>
      <c r="H14" s="3" t="str">
        <f>VLOOKUP(G14,$R$13:$S$50,2,TRUE)</f>
        <v>その他</v>
      </c>
      <c r="I14" s="127"/>
      <c r="J14" s="129"/>
      <c r="K14" s="123" t="s">
        <v>67</v>
      </c>
      <c r="L14" s="131" t="s">
        <v>67</v>
      </c>
      <c r="M14" s="119" t="s">
        <v>68</v>
      </c>
      <c r="N14" s="119" t="s">
        <v>68</v>
      </c>
      <c r="O14" s="121">
        <f>IF(L14="キョルギ",IF(G14=116,0,IF(G14&lt;6,2000,IF(G14&lt;12,6000,IF(G14&gt;=12,7000,0)))),IF(L14="プンセ",IF(G14=116,0,IF(G14&lt;6,0,IF(G14&lt;12,5000,IF(G14&gt;=12,6000,0)))),IF(L14="キョルギ&amp;プンセ",IF(G14=116,0,IF(G14&lt;6,2000,IF(G14&lt;12,9000,IF(G14&gt;=12,10000,0)))),0)))</f>
        <v>0</v>
      </c>
      <c r="P14" s="80">
        <f aca="true" t="shared" si="0" ref="P14:P53">+$C$5</f>
        <v>0</v>
      </c>
      <c r="Q14" s="77"/>
      <c r="R14" s="14">
        <v>1</v>
      </c>
      <c r="S14" s="15" t="s">
        <v>11</v>
      </c>
      <c r="U14" s="61" t="s">
        <v>112</v>
      </c>
      <c r="V14" s="10" t="s">
        <v>44</v>
      </c>
      <c r="W14" s="10" t="s">
        <v>119</v>
      </c>
      <c r="X14" s="19"/>
      <c r="Y14" s="61" t="s">
        <v>113</v>
      </c>
    </row>
    <row r="15" spans="1:25" ht="9.75" customHeight="1">
      <c r="A15" s="108"/>
      <c r="B15" s="110"/>
      <c r="C15" s="112"/>
      <c r="D15" s="114"/>
      <c r="E15" s="116"/>
      <c r="F15" s="118"/>
      <c r="G15" s="6"/>
      <c r="H15" s="3"/>
      <c r="I15" s="128"/>
      <c r="J15" s="130"/>
      <c r="K15" s="124"/>
      <c r="L15" s="126"/>
      <c r="M15" s="120"/>
      <c r="N15" s="120"/>
      <c r="O15" s="122"/>
      <c r="P15" s="80">
        <f t="shared" si="0"/>
        <v>0</v>
      </c>
      <c r="Q15" s="77"/>
      <c r="R15" s="14">
        <v>2</v>
      </c>
      <c r="S15" s="15" t="s">
        <v>11</v>
      </c>
      <c r="U15" s="9" t="s">
        <v>32</v>
      </c>
      <c r="V15" s="10" t="s">
        <v>45</v>
      </c>
      <c r="W15" s="10" t="s">
        <v>58</v>
      </c>
      <c r="X15" s="19"/>
      <c r="Y15" s="9" t="s">
        <v>53</v>
      </c>
    </row>
    <row r="16" spans="1:25" ht="9.75" customHeight="1">
      <c r="A16" s="107">
        <v>2</v>
      </c>
      <c r="B16" s="109"/>
      <c r="C16" s="111"/>
      <c r="D16" s="113" t="s">
        <v>8</v>
      </c>
      <c r="E16" s="115"/>
      <c r="F16" s="117">
        <f ca="1">IF(ISBLANK(E16),"",DATEDIF(E16,TODAY(),"Y"))</f>
      </c>
      <c r="G16" s="6">
        <f>DATEDIF(E16,DATE($A$10,4,1),"Y")</f>
        <v>118</v>
      </c>
      <c r="H16" s="3" t="str">
        <f>VLOOKUP(G16,$R$13:$S$50,2,TRUE)</f>
        <v>その他</v>
      </c>
      <c r="I16" s="127"/>
      <c r="J16" s="129"/>
      <c r="K16" s="123" t="s">
        <v>67</v>
      </c>
      <c r="L16" s="125" t="s">
        <v>117</v>
      </c>
      <c r="M16" s="119" t="s">
        <v>68</v>
      </c>
      <c r="N16" s="119" t="s">
        <v>68</v>
      </c>
      <c r="O16" s="121">
        <f>IF(L16="キョルギ",IF(G16=116,0,IF(G16&lt;6,2000,IF(G16&lt;12,6000,IF(G16&gt;=12,7000,0)))),IF(L16="プンセ",IF(G16=116,0,IF(G16&lt;6,0,IF(G16&lt;12,5000,IF(G16&gt;=12,6000,0)))),IF(L16="キョルギ&amp;プンセ",IF(G16=116,0,IF(G16&lt;6,2000,IF(G16&lt;12,9000,IF(G16&gt;=12,10000,0)))),0)))</f>
        <v>0</v>
      </c>
      <c r="P16" s="80">
        <f t="shared" si="0"/>
        <v>0</v>
      </c>
      <c r="Q16" s="77"/>
      <c r="R16" s="14">
        <v>3</v>
      </c>
      <c r="S16" s="15" t="s">
        <v>12</v>
      </c>
      <c r="U16" s="9" t="s">
        <v>33</v>
      </c>
      <c r="V16" s="10" t="s">
        <v>46</v>
      </c>
      <c r="W16" s="10" t="s">
        <v>59</v>
      </c>
      <c r="X16" s="19"/>
      <c r="Y16" s="9" t="s">
        <v>54</v>
      </c>
    </row>
    <row r="17" spans="1:25" ht="9.75" customHeight="1">
      <c r="A17" s="108"/>
      <c r="B17" s="110"/>
      <c r="C17" s="112"/>
      <c r="D17" s="114"/>
      <c r="E17" s="116"/>
      <c r="F17" s="118"/>
      <c r="G17" s="6"/>
      <c r="H17" s="3"/>
      <c r="I17" s="128"/>
      <c r="J17" s="130"/>
      <c r="K17" s="124"/>
      <c r="L17" s="126"/>
      <c r="M17" s="120"/>
      <c r="N17" s="120"/>
      <c r="O17" s="122"/>
      <c r="P17" s="80">
        <f t="shared" si="0"/>
        <v>0</v>
      </c>
      <c r="Q17" s="77"/>
      <c r="R17" s="14">
        <v>4</v>
      </c>
      <c r="S17" s="15" t="s">
        <v>13</v>
      </c>
      <c r="U17" s="9" t="s">
        <v>34</v>
      </c>
      <c r="V17" s="10" t="s">
        <v>47</v>
      </c>
      <c r="W17" s="10" t="s">
        <v>60</v>
      </c>
      <c r="X17" s="19"/>
      <c r="Y17" s="9" t="s">
        <v>55</v>
      </c>
    </row>
    <row r="18" spans="1:25" ht="9.75" customHeight="1">
      <c r="A18" s="107">
        <v>3</v>
      </c>
      <c r="B18" s="109"/>
      <c r="C18" s="111"/>
      <c r="D18" s="113" t="s">
        <v>8</v>
      </c>
      <c r="E18" s="115"/>
      <c r="F18" s="117">
        <f ca="1">IF(ISBLANK(E18),"",DATEDIF(E18,TODAY(),"Y"))</f>
      </c>
      <c r="G18" s="6">
        <f>DATEDIF(E18,DATE($A$10,4,1),"Y")</f>
        <v>118</v>
      </c>
      <c r="H18" s="3" t="str">
        <f>VLOOKUP(G18,$R$13:$S$50,2,TRUE)</f>
        <v>その他</v>
      </c>
      <c r="I18" s="127"/>
      <c r="J18" s="129"/>
      <c r="K18" s="123" t="s">
        <v>67</v>
      </c>
      <c r="L18" s="125" t="s">
        <v>117</v>
      </c>
      <c r="M18" s="119" t="s">
        <v>68</v>
      </c>
      <c r="N18" s="119" t="s">
        <v>68</v>
      </c>
      <c r="O18" s="121">
        <f>IF(L18="キョルギ",IF(G18=116,0,IF(G18&lt;6,2000,IF(G18&lt;12,6000,IF(G18&gt;=12,7000,0)))),IF(L18="プンセ",IF(G18=116,0,IF(G18&lt;6,0,IF(G18&lt;12,5000,IF(G18&gt;=12,6000,0)))),IF(L18="キョルギ&amp;プンセ",IF(G18=116,0,IF(G18&lt;6,2000,IF(G18&lt;12,9000,IF(G18&gt;=12,10000,0)))),0)))</f>
        <v>0</v>
      </c>
      <c r="P18" s="80">
        <f t="shared" si="0"/>
        <v>0</v>
      </c>
      <c r="Q18" s="77"/>
      <c r="R18" s="14">
        <v>5</v>
      </c>
      <c r="S18" s="15" t="s">
        <v>14</v>
      </c>
      <c r="U18" s="9" t="s">
        <v>35</v>
      </c>
      <c r="V18" s="10" t="s">
        <v>48</v>
      </c>
      <c r="W18" s="10" t="s">
        <v>61</v>
      </c>
      <c r="X18" s="19"/>
      <c r="Y18" s="9" t="s">
        <v>56</v>
      </c>
    </row>
    <row r="19" spans="1:25" ht="9.75" customHeight="1">
      <c r="A19" s="108"/>
      <c r="B19" s="110"/>
      <c r="C19" s="112"/>
      <c r="D19" s="114"/>
      <c r="E19" s="116"/>
      <c r="F19" s="118"/>
      <c r="G19" s="6"/>
      <c r="H19" s="3"/>
      <c r="I19" s="128"/>
      <c r="J19" s="130"/>
      <c r="K19" s="124"/>
      <c r="L19" s="126"/>
      <c r="M19" s="120"/>
      <c r="N19" s="120"/>
      <c r="O19" s="122"/>
      <c r="P19" s="80">
        <f t="shared" si="0"/>
        <v>0</v>
      </c>
      <c r="Q19" s="77"/>
      <c r="R19" s="14">
        <v>6</v>
      </c>
      <c r="S19" s="15" t="s">
        <v>15</v>
      </c>
      <c r="U19" s="9" t="s">
        <v>36</v>
      </c>
      <c r="V19" s="10" t="s">
        <v>49</v>
      </c>
      <c r="W19" s="10" t="s">
        <v>62</v>
      </c>
      <c r="X19" s="19"/>
      <c r="Y19" s="9" t="s">
        <v>35</v>
      </c>
    </row>
    <row r="20" spans="1:25" ht="9.75" customHeight="1">
      <c r="A20" s="107">
        <v>4</v>
      </c>
      <c r="B20" s="109"/>
      <c r="C20" s="111"/>
      <c r="D20" s="113" t="s">
        <v>8</v>
      </c>
      <c r="E20" s="115"/>
      <c r="F20" s="117">
        <f ca="1">IF(ISBLANK(E20),"",DATEDIF(E20,TODAY(),"Y"))</f>
      </c>
      <c r="G20" s="6">
        <f>DATEDIF(E20,DATE($A$10,4,1),"Y")</f>
        <v>118</v>
      </c>
      <c r="H20" s="3" t="str">
        <f>VLOOKUP(G20,$R$13:$S$50,2,TRUE)</f>
        <v>その他</v>
      </c>
      <c r="I20" s="127"/>
      <c r="J20" s="129"/>
      <c r="K20" s="123" t="s">
        <v>67</v>
      </c>
      <c r="L20" s="125" t="s">
        <v>117</v>
      </c>
      <c r="M20" s="119" t="s">
        <v>68</v>
      </c>
      <c r="N20" s="119" t="s">
        <v>68</v>
      </c>
      <c r="O20" s="121">
        <f>IF(L20="キョルギ",IF(G20=116,0,IF(G20&lt;6,2000,IF(G20&lt;12,6000,IF(G20&gt;=12,7000,0)))),IF(L20="プンセ",IF(G20=116,0,IF(G20&lt;6,0,IF(G20&lt;12,5000,IF(G20&gt;=12,6000,0)))),IF(L20="キョルギ&amp;プンセ",IF(G20=116,0,IF(G20&lt;6,2000,IF(G20&lt;12,9000,IF(G20&gt;=12,10000,0)))),0)))</f>
        <v>0</v>
      </c>
      <c r="P20" s="80">
        <f t="shared" si="0"/>
        <v>0</v>
      </c>
      <c r="Q20" s="77"/>
      <c r="R20" s="14">
        <v>7</v>
      </c>
      <c r="S20" s="15" t="s">
        <v>16</v>
      </c>
      <c r="U20" s="24" t="s">
        <v>114</v>
      </c>
      <c r="V20" s="10" t="s">
        <v>50</v>
      </c>
      <c r="W20" s="10" t="s">
        <v>63</v>
      </c>
      <c r="X20" s="19"/>
      <c r="Y20" s="9" t="s">
        <v>36</v>
      </c>
    </row>
    <row r="21" spans="1:25" ht="9.75" customHeight="1">
      <c r="A21" s="108"/>
      <c r="B21" s="110"/>
      <c r="C21" s="112"/>
      <c r="D21" s="114"/>
      <c r="E21" s="116"/>
      <c r="F21" s="118"/>
      <c r="G21" s="6"/>
      <c r="H21" s="3"/>
      <c r="I21" s="128"/>
      <c r="J21" s="130"/>
      <c r="K21" s="124"/>
      <c r="L21" s="126"/>
      <c r="M21" s="120"/>
      <c r="N21" s="120"/>
      <c r="O21" s="122"/>
      <c r="P21" s="80">
        <f t="shared" si="0"/>
        <v>0</v>
      </c>
      <c r="Q21" s="77"/>
      <c r="R21" s="14">
        <v>8</v>
      </c>
      <c r="S21" s="15" t="s">
        <v>17</v>
      </c>
      <c r="U21" s="9" t="s">
        <v>70</v>
      </c>
      <c r="V21" s="10" t="s">
        <v>51</v>
      </c>
      <c r="W21" s="10" t="s">
        <v>64</v>
      </c>
      <c r="X21" s="19"/>
      <c r="Y21" s="9" t="s">
        <v>37</v>
      </c>
    </row>
    <row r="22" spans="1:25" ht="9.75" customHeight="1">
      <c r="A22" s="107">
        <v>5</v>
      </c>
      <c r="B22" s="109"/>
      <c r="C22" s="111"/>
      <c r="D22" s="113" t="s">
        <v>8</v>
      </c>
      <c r="E22" s="115"/>
      <c r="F22" s="117">
        <f ca="1">IF(ISBLANK(E22),"",DATEDIF(E22,TODAY(),"Y"))</f>
      </c>
      <c r="G22" s="6">
        <f>DATEDIF(E22,DATE($A$10,4,1),"Y")</f>
        <v>118</v>
      </c>
      <c r="H22" s="3" t="str">
        <f>VLOOKUP(G22,$R$13:$S$50,2,TRUE)</f>
        <v>その他</v>
      </c>
      <c r="I22" s="127"/>
      <c r="J22" s="129"/>
      <c r="K22" s="123" t="s">
        <v>67</v>
      </c>
      <c r="L22" s="125" t="s">
        <v>117</v>
      </c>
      <c r="M22" s="119" t="s">
        <v>68</v>
      </c>
      <c r="N22" s="119" t="s">
        <v>68</v>
      </c>
      <c r="O22" s="121">
        <f>IF(L22="キョルギ",IF(G22=116,0,IF(G22&lt;6,2000,IF(G22&lt;12,6000,IF(G22&gt;=12,7000,0)))),IF(L22="プンセ",IF(G22=116,0,IF(G22&lt;6,0,IF(G22&lt;12,5000,IF(G22&gt;=12,6000,0)))),IF(L22="キョルギ&amp;プンセ",IF(G22=116,0,IF(G22&lt;6,2000,IF(G22&lt;12,9000,IF(G22&gt;=12,10000,0)))),0)))</f>
        <v>0</v>
      </c>
      <c r="P22" s="80">
        <f t="shared" si="0"/>
        <v>0</v>
      </c>
      <c r="Q22" s="77"/>
      <c r="R22" s="14">
        <v>9</v>
      </c>
      <c r="S22" s="15" t="s">
        <v>18</v>
      </c>
      <c r="U22" s="9" t="s">
        <v>71</v>
      </c>
      <c r="W22" s="10" t="s">
        <v>65</v>
      </c>
      <c r="Y22" s="9" t="s">
        <v>38</v>
      </c>
    </row>
    <row r="23" spans="1:25" ht="9.75" customHeight="1">
      <c r="A23" s="108"/>
      <c r="B23" s="110"/>
      <c r="C23" s="112"/>
      <c r="D23" s="114"/>
      <c r="E23" s="116"/>
      <c r="F23" s="118"/>
      <c r="G23" s="6"/>
      <c r="H23" s="3"/>
      <c r="I23" s="128"/>
      <c r="J23" s="130"/>
      <c r="K23" s="124"/>
      <c r="L23" s="126"/>
      <c r="M23" s="120"/>
      <c r="N23" s="120"/>
      <c r="O23" s="122"/>
      <c r="P23" s="80">
        <f t="shared" si="0"/>
        <v>0</v>
      </c>
      <c r="Q23" s="77"/>
      <c r="R23" s="14">
        <v>10</v>
      </c>
      <c r="S23" s="15" t="s">
        <v>19</v>
      </c>
      <c r="U23" s="9" t="s">
        <v>72</v>
      </c>
      <c r="W23" s="10" t="s">
        <v>66</v>
      </c>
      <c r="Y23" s="9" t="s">
        <v>40</v>
      </c>
    </row>
    <row r="24" spans="1:25" ht="9.75" customHeight="1">
      <c r="A24" s="107">
        <v>6</v>
      </c>
      <c r="B24" s="109"/>
      <c r="C24" s="111"/>
      <c r="D24" s="113" t="s">
        <v>8</v>
      </c>
      <c r="E24" s="115"/>
      <c r="F24" s="117">
        <f ca="1">IF(ISBLANK(E24),"",DATEDIF(E24,TODAY(),"Y"))</f>
      </c>
      <c r="G24" s="6">
        <f>DATEDIF(E24,DATE($A$10,4,1),"Y")</f>
        <v>118</v>
      </c>
      <c r="H24" s="3" t="str">
        <f>VLOOKUP(G24,$R$13:$S$50,2,TRUE)</f>
        <v>その他</v>
      </c>
      <c r="I24" s="127"/>
      <c r="J24" s="129"/>
      <c r="K24" s="123" t="s">
        <v>67</v>
      </c>
      <c r="L24" s="125" t="s">
        <v>117</v>
      </c>
      <c r="M24" s="119" t="s">
        <v>68</v>
      </c>
      <c r="N24" s="119" t="s">
        <v>68</v>
      </c>
      <c r="O24" s="121">
        <f>IF(L24="キョルギ",IF(G24=116,0,IF(G24&lt;6,2000,IF(G24&lt;12,6000,IF(G24&gt;=12,7000,0)))),IF(L24="プンセ",IF(G24=116,0,IF(G24&lt;6,0,IF(G24&lt;12,5000,IF(G24&gt;=12,6000,0)))),IF(L24="キョルギ&amp;プンセ",IF(G24=116,0,IF(G24&lt;6,2000,IF(G24&lt;12,9000,IF(G24&gt;=12,10000,0)))),0)))</f>
        <v>0</v>
      </c>
      <c r="P24" s="80">
        <f t="shared" si="0"/>
        <v>0</v>
      </c>
      <c r="Q24" s="77"/>
      <c r="R24" s="14">
        <v>11</v>
      </c>
      <c r="S24" s="15" t="s">
        <v>20</v>
      </c>
      <c r="U24" s="9" t="s">
        <v>73</v>
      </c>
      <c r="Y24" s="9" t="s">
        <v>41</v>
      </c>
    </row>
    <row r="25" spans="1:25" ht="9.75" customHeight="1">
      <c r="A25" s="108"/>
      <c r="B25" s="110"/>
      <c r="C25" s="112"/>
      <c r="D25" s="114"/>
      <c r="E25" s="116"/>
      <c r="F25" s="118"/>
      <c r="G25" s="6"/>
      <c r="H25" s="3"/>
      <c r="I25" s="128"/>
      <c r="J25" s="130"/>
      <c r="K25" s="124"/>
      <c r="L25" s="126"/>
      <c r="M25" s="120"/>
      <c r="N25" s="120"/>
      <c r="O25" s="122"/>
      <c r="P25" s="80">
        <f t="shared" si="0"/>
        <v>0</v>
      </c>
      <c r="Q25" s="77"/>
      <c r="R25" s="14">
        <v>12</v>
      </c>
      <c r="S25" s="15" t="s">
        <v>21</v>
      </c>
      <c r="U25" s="9" t="s">
        <v>74</v>
      </c>
      <c r="Y25" s="73"/>
    </row>
    <row r="26" spans="1:21" ht="9.75" customHeight="1">
      <c r="A26" s="107">
        <v>7</v>
      </c>
      <c r="B26" s="109"/>
      <c r="C26" s="111"/>
      <c r="D26" s="113" t="s">
        <v>8</v>
      </c>
      <c r="E26" s="115"/>
      <c r="F26" s="117">
        <f ca="1">IF(ISBLANK(E26),"",DATEDIF(E26,TODAY(),"Y"))</f>
      </c>
      <c r="G26" s="6">
        <f>DATEDIF(E26,DATE($A$10,4,1),"Y")</f>
        <v>118</v>
      </c>
      <c r="H26" s="3" t="str">
        <f>VLOOKUP(G26,$R$13:$S$50,2,TRUE)</f>
        <v>その他</v>
      </c>
      <c r="I26" s="127"/>
      <c r="J26" s="129"/>
      <c r="K26" s="123" t="s">
        <v>67</v>
      </c>
      <c r="L26" s="125" t="s">
        <v>117</v>
      </c>
      <c r="M26" s="119" t="s">
        <v>68</v>
      </c>
      <c r="N26" s="119" t="s">
        <v>68</v>
      </c>
      <c r="O26" s="121">
        <f>IF(L26="キョルギ",IF(G26=116,0,IF(G26&lt;6,2000,IF(G26&lt;12,6000,IF(G26&gt;=12,7000,0)))),IF(L26="プンセ",IF(G26=116,0,IF(G26&lt;6,0,IF(G26&lt;12,5000,IF(G26&gt;=12,6000,0)))),IF(L26="キョルギ&amp;プンセ",IF(G26=116,0,IF(G26&lt;6,2000,IF(G26&lt;12,9000,IF(G26&gt;=12,10000,0)))),0)))</f>
        <v>0</v>
      </c>
      <c r="P26" s="80">
        <f t="shared" si="0"/>
        <v>0</v>
      </c>
      <c r="Q26" s="77"/>
      <c r="R26" s="14">
        <v>13</v>
      </c>
      <c r="S26" s="15" t="s">
        <v>22</v>
      </c>
      <c r="U26" s="9" t="s">
        <v>75</v>
      </c>
    </row>
    <row r="27" spans="1:21" ht="9.75" customHeight="1">
      <c r="A27" s="108"/>
      <c r="B27" s="110"/>
      <c r="C27" s="112"/>
      <c r="D27" s="114"/>
      <c r="E27" s="116"/>
      <c r="F27" s="118"/>
      <c r="G27" s="6"/>
      <c r="H27" s="3"/>
      <c r="I27" s="128"/>
      <c r="J27" s="130"/>
      <c r="K27" s="124"/>
      <c r="L27" s="126"/>
      <c r="M27" s="120"/>
      <c r="N27" s="120"/>
      <c r="O27" s="122"/>
      <c r="P27" s="80">
        <f t="shared" si="0"/>
        <v>0</v>
      </c>
      <c r="Q27" s="77"/>
      <c r="R27" s="14">
        <v>14</v>
      </c>
      <c r="S27" s="15" t="s">
        <v>23</v>
      </c>
      <c r="U27" s="9" t="s">
        <v>76</v>
      </c>
    </row>
    <row r="28" spans="1:21" ht="9.75" customHeight="1">
      <c r="A28" s="107">
        <v>8</v>
      </c>
      <c r="B28" s="109"/>
      <c r="C28" s="111"/>
      <c r="D28" s="113" t="s">
        <v>8</v>
      </c>
      <c r="E28" s="115"/>
      <c r="F28" s="117">
        <f ca="1">IF(ISBLANK(E28),"",DATEDIF(E28,TODAY(),"Y"))</f>
      </c>
      <c r="G28" s="6">
        <f>DATEDIF(E28,DATE($A$10,4,1),"Y")</f>
        <v>118</v>
      </c>
      <c r="H28" s="3" t="str">
        <f>VLOOKUP(G28,$R$13:$S$50,2,TRUE)</f>
        <v>その他</v>
      </c>
      <c r="I28" s="127"/>
      <c r="J28" s="129"/>
      <c r="K28" s="123" t="s">
        <v>67</v>
      </c>
      <c r="L28" s="125" t="s">
        <v>117</v>
      </c>
      <c r="M28" s="119" t="s">
        <v>68</v>
      </c>
      <c r="N28" s="119" t="s">
        <v>68</v>
      </c>
      <c r="O28" s="121">
        <f>IF(L28="キョルギ",IF(G28=116,0,IF(G28&lt;6,2000,IF(G28&lt;12,6000,IF(G28&gt;=12,7000,0)))),IF(L28="プンセ",IF(G28=116,0,IF(G28&lt;6,0,IF(G28&lt;12,5000,IF(G28&gt;=12,6000,0)))),IF(L28="キョルギ&amp;プンセ",IF(G28=116,0,IF(G28&lt;6,2000,IF(G28&lt;12,9000,IF(G28&gt;=12,10000,0)))),0)))</f>
        <v>0</v>
      </c>
      <c r="P28" s="80">
        <f t="shared" si="0"/>
        <v>0</v>
      </c>
      <c r="Q28" s="77"/>
      <c r="R28" s="14">
        <v>15</v>
      </c>
      <c r="S28" s="15" t="s">
        <v>24</v>
      </c>
      <c r="U28" s="9" t="s">
        <v>77</v>
      </c>
    </row>
    <row r="29" spans="1:21" ht="9.75" customHeight="1">
      <c r="A29" s="108"/>
      <c r="B29" s="110"/>
      <c r="C29" s="112"/>
      <c r="D29" s="114"/>
      <c r="E29" s="116"/>
      <c r="F29" s="118"/>
      <c r="G29" s="6"/>
      <c r="H29" s="3"/>
      <c r="I29" s="128"/>
      <c r="J29" s="130"/>
      <c r="K29" s="124"/>
      <c r="L29" s="126"/>
      <c r="M29" s="120"/>
      <c r="N29" s="120"/>
      <c r="O29" s="122"/>
      <c r="P29" s="80">
        <f t="shared" si="0"/>
        <v>0</v>
      </c>
      <c r="Q29" s="77"/>
      <c r="R29" s="14">
        <v>16</v>
      </c>
      <c r="S29" s="15" t="s">
        <v>25</v>
      </c>
      <c r="U29" s="9" t="s">
        <v>79</v>
      </c>
    </row>
    <row r="30" spans="1:21" ht="9.75" customHeight="1">
      <c r="A30" s="107">
        <v>9</v>
      </c>
      <c r="B30" s="109"/>
      <c r="C30" s="111"/>
      <c r="D30" s="113" t="s">
        <v>8</v>
      </c>
      <c r="E30" s="115"/>
      <c r="F30" s="117">
        <f ca="1">IF(ISBLANK(E30),"",DATEDIF(E30,TODAY(),"Y"))</f>
      </c>
      <c r="G30" s="6">
        <f>DATEDIF(E30,DATE($A$10,4,1),"Y")</f>
        <v>118</v>
      </c>
      <c r="H30" s="3" t="str">
        <f>VLOOKUP(G30,$R$13:$S$50,2,TRUE)</f>
        <v>その他</v>
      </c>
      <c r="I30" s="127"/>
      <c r="J30" s="129"/>
      <c r="K30" s="123" t="s">
        <v>67</v>
      </c>
      <c r="L30" s="125" t="s">
        <v>117</v>
      </c>
      <c r="M30" s="119" t="s">
        <v>68</v>
      </c>
      <c r="N30" s="119" t="s">
        <v>68</v>
      </c>
      <c r="O30" s="121">
        <f>IF(L30="キョルギ",IF(G30=116,0,IF(G30&lt;6,2000,IF(G30&lt;12,6000,IF(G30&gt;=12,7000,0)))),IF(L30="プンセ",IF(G30=116,0,IF(G30&lt;6,0,IF(G30&lt;12,5000,IF(G30&gt;=12,6000,0)))),IF(L30="キョルギ&amp;プンセ",IF(G30=116,0,IF(G30&lt;6,2000,IF(G30&lt;12,9000,IF(G30&gt;=12,10000,0)))),0)))</f>
        <v>0</v>
      </c>
      <c r="P30" s="80">
        <f t="shared" si="0"/>
        <v>0</v>
      </c>
      <c r="Q30" s="77"/>
      <c r="R30" s="14">
        <v>17</v>
      </c>
      <c r="S30" s="15" t="s">
        <v>26</v>
      </c>
      <c r="U30" s="9" t="s">
        <v>81</v>
      </c>
    </row>
    <row r="31" spans="1:21" ht="9.75" customHeight="1">
      <c r="A31" s="108"/>
      <c r="B31" s="110"/>
      <c r="C31" s="112"/>
      <c r="D31" s="114"/>
      <c r="E31" s="116"/>
      <c r="F31" s="118"/>
      <c r="G31" s="6"/>
      <c r="H31" s="3"/>
      <c r="I31" s="128"/>
      <c r="J31" s="130"/>
      <c r="K31" s="124"/>
      <c r="L31" s="126"/>
      <c r="M31" s="120"/>
      <c r="N31" s="120"/>
      <c r="O31" s="122"/>
      <c r="P31" s="80">
        <f t="shared" si="0"/>
        <v>0</v>
      </c>
      <c r="Q31" s="77"/>
      <c r="R31" s="14">
        <v>18</v>
      </c>
      <c r="S31" s="15" t="s">
        <v>27</v>
      </c>
      <c r="U31" s="9" t="s">
        <v>83</v>
      </c>
    </row>
    <row r="32" spans="1:21" ht="9.75" customHeight="1">
      <c r="A32" s="107">
        <v>10</v>
      </c>
      <c r="B32" s="109"/>
      <c r="C32" s="111"/>
      <c r="D32" s="113" t="s">
        <v>8</v>
      </c>
      <c r="E32" s="115"/>
      <c r="F32" s="117">
        <f ca="1">IF(ISBLANK(E32),"",DATEDIF(E32,TODAY(),"Y"))</f>
      </c>
      <c r="G32" s="6">
        <f>DATEDIF(E32,DATE($A$10,4,1),"Y")</f>
        <v>118</v>
      </c>
      <c r="H32" s="3" t="str">
        <f>VLOOKUP(G32,$R$13:$S$50,2,TRUE)</f>
        <v>その他</v>
      </c>
      <c r="I32" s="127"/>
      <c r="J32" s="129"/>
      <c r="K32" s="123" t="s">
        <v>67</v>
      </c>
      <c r="L32" s="125" t="s">
        <v>117</v>
      </c>
      <c r="M32" s="119" t="s">
        <v>68</v>
      </c>
      <c r="N32" s="119" t="s">
        <v>68</v>
      </c>
      <c r="O32" s="121">
        <f>IF(L32="キョルギ",IF(G32=116,0,IF(G32&lt;6,2000,IF(G32&lt;12,6000,IF(G32&gt;=12,7000,0)))),IF(L32="プンセ",IF(G32=116,0,IF(G32&lt;6,0,IF(G32&lt;12,5000,IF(G32&gt;=12,6000,0)))),IF(L32="キョルギ&amp;プンセ",IF(G32=116,0,IF(G32&lt;6,2000,IF(G32&lt;12,9000,IF(G32&gt;=12,10000,0)))),0)))</f>
        <v>0</v>
      </c>
      <c r="P32" s="80">
        <f t="shared" si="0"/>
        <v>0</v>
      </c>
      <c r="Q32" s="77"/>
      <c r="R32" s="14">
        <v>19</v>
      </c>
      <c r="S32" s="15" t="s">
        <v>27</v>
      </c>
      <c r="U32" s="9" t="s">
        <v>78</v>
      </c>
    </row>
    <row r="33" spans="1:21" ht="9.75" customHeight="1">
      <c r="A33" s="108"/>
      <c r="B33" s="110"/>
      <c r="C33" s="112"/>
      <c r="D33" s="114"/>
      <c r="E33" s="116"/>
      <c r="F33" s="118"/>
      <c r="G33" s="6"/>
      <c r="H33" s="3"/>
      <c r="I33" s="128"/>
      <c r="J33" s="130"/>
      <c r="K33" s="124"/>
      <c r="L33" s="126"/>
      <c r="M33" s="120"/>
      <c r="N33" s="120"/>
      <c r="O33" s="122"/>
      <c r="P33" s="80">
        <f t="shared" si="0"/>
        <v>0</v>
      </c>
      <c r="Q33" s="77"/>
      <c r="R33" s="14">
        <v>20</v>
      </c>
      <c r="S33" s="15" t="s">
        <v>27</v>
      </c>
      <c r="U33" s="9" t="s">
        <v>80</v>
      </c>
    </row>
    <row r="34" spans="1:21" ht="9.75" customHeight="1">
      <c r="A34" s="107">
        <v>11</v>
      </c>
      <c r="B34" s="109"/>
      <c r="C34" s="111"/>
      <c r="D34" s="113" t="s">
        <v>8</v>
      </c>
      <c r="E34" s="115"/>
      <c r="F34" s="117">
        <f ca="1">IF(ISBLANK(E34),"",DATEDIF(E34,TODAY(),"Y"))</f>
      </c>
      <c r="G34" s="6">
        <f>DATEDIF(E34,DATE($A$10,4,1),"Y")</f>
        <v>118</v>
      </c>
      <c r="H34" s="3" t="str">
        <f>VLOOKUP(G34,$R$13:$S$50,2,TRUE)</f>
        <v>その他</v>
      </c>
      <c r="I34" s="127"/>
      <c r="J34" s="129"/>
      <c r="K34" s="123" t="s">
        <v>67</v>
      </c>
      <c r="L34" s="125" t="s">
        <v>117</v>
      </c>
      <c r="M34" s="119" t="s">
        <v>68</v>
      </c>
      <c r="N34" s="119" t="s">
        <v>68</v>
      </c>
      <c r="O34" s="121">
        <f>IF(L34="キョルギ",IF(G34=116,0,IF(G34&lt;6,2000,IF(G34&lt;12,6000,IF(G34&gt;=12,7000,0)))),IF(L34="プンセ",IF(G34=116,0,IF(G34&lt;6,0,IF(G34&lt;12,5000,IF(G34&gt;=12,6000,0)))),IF(L34="キョルギ&amp;プンセ",IF(G34=116,0,IF(G34&lt;6,2000,IF(G34&lt;12,9000,IF(G34&gt;=12,10000,0)))),0)))</f>
        <v>0</v>
      </c>
      <c r="P34" s="80">
        <f t="shared" si="0"/>
        <v>0</v>
      </c>
      <c r="Q34" s="77"/>
      <c r="R34" s="14">
        <v>21</v>
      </c>
      <c r="S34" s="15" t="s">
        <v>27</v>
      </c>
      <c r="U34" s="9" t="s">
        <v>82</v>
      </c>
    </row>
    <row r="35" spans="1:21" ht="9.75" customHeight="1">
      <c r="A35" s="108"/>
      <c r="B35" s="110"/>
      <c r="C35" s="112"/>
      <c r="D35" s="114"/>
      <c r="E35" s="116"/>
      <c r="F35" s="118"/>
      <c r="G35" s="6"/>
      <c r="H35" s="3"/>
      <c r="I35" s="128"/>
      <c r="J35" s="130"/>
      <c r="K35" s="124"/>
      <c r="L35" s="126"/>
      <c r="M35" s="120"/>
      <c r="N35" s="120"/>
      <c r="O35" s="122"/>
      <c r="P35" s="80">
        <f t="shared" si="0"/>
        <v>0</v>
      </c>
      <c r="Q35" s="77"/>
      <c r="R35" s="14">
        <v>22</v>
      </c>
      <c r="S35" s="15" t="s">
        <v>27</v>
      </c>
      <c r="U35" s="9" t="s">
        <v>84</v>
      </c>
    </row>
    <row r="36" spans="1:21" ht="9.75" customHeight="1">
      <c r="A36" s="107">
        <v>12</v>
      </c>
      <c r="B36" s="109"/>
      <c r="C36" s="111"/>
      <c r="D36" s="113" t="s">
        <v>8</v>
      </c>
      <c r="E36" s="115"/>
      <c r="F36" s="117">
        <f ca="1">IF(ISBLANK(E36),"",DATEDIF(E36,TODAY(),"Y"))</f>
      </c>
      <c r="G36" s="6">
        <f>DATEDIF(E36,DATE($A$10,4,1),"Y")</f>
        <v>118</v>
      </c>
      <c r="H36" s="3" t="str">
        <f>VLOOKUP(G36,$R$13:$S$50,2,TRUE)</f>
        <v>その他</v>
      </c>
      <c r="I36" s="127"/>
      <c r="J36" s="129"/>
      <c r="K36" s="123" t="s">
        <v>67</v>
      </c>
      <c r="L36" s="125" t="s">
        <v>117</v>
      </c>
      <c r="M36" s="119" t="s">
        <v>68</v>
      </c>
      <c r="N36" s="119" t="s">
        <v>68</v>
      </c>
      <c r="O36" s="121">
        <f>IF(L36="キョルギ",IF(G36=116,0,IF(G36&lt;6,2000,IF(G36&lt;12,6000,IF(G36&gt;=12,7000,0)))),IF(L36="プンセ",IF(G36=116,0,IF(G36&lt;6,0,IF(G36&lt;12,5000,IF(G36&gt;=12,6000,0)))),IF(L36="キョルギ&amp;プンセ",IF(G36=116,0,IF(G36&lt;6,2000,IF(G36&lt;12,9000,IF(G36&gt;=12,10000,0)))),0)))</f>
        <v>0</v>
      </c>
      <c r="P36" s="80">
        <f t="shared" si="0"/>
        <v>0</v>
      </c>
      <c r="Q36" s="77"/>
      <c r="R36" s="14">
        <v>23</v>
      </c>
      <c r="S36" s="15" t="s">
        <v>27</v>
      </c>
      <c r="U36" s="9" t="s">
        <v>40</v>
      </c>
    </row>
    <row r="37" spans="1:21" ht="9.75" customHeight="1">
      <c r="A37" s="108"/>
      <c r="B37" s="110"/>
      <c r="C37" s="112"/>
      <c r="D37" s="114"/>
      <c r="E37" s="116"/>
      <c r="F37" s="118"/>
      <c r="G37" s="6"/>
      <c r="H37" s="3"/>
      <c r="I37" s="128"/>
      <c r="J37" s="130"/>
      <c r="K37" s="124"/>
      <c r="L37" s="126"/>
      <c r="M37" s="120"/>
      <c r="N37" s="120"/>
      <c r="O37" s="122"/>
      <c r="P37" s="80">
        <f t="shared" si="0"/>
        <v>0</v>
      </c>
      <c r="Q37" s="77"/>
      <c r="R37" s="14">
        <v>24</v>
      </c>
      <c r="S37" s="15" t="s">
        <v>27</v>
      </c>
      <c r="U37" s="9" t="s">
        <v>41</v>
      </c>
    </row>
    <row r="38" spans="1:19" ht="9.75" customHeight="1">
      <c r="A38" s="107">
        <v>13</v>
      </c>
      <c r="B38" s="109"/>
      <c r="C38" s="111"/>
      <c r="D38" s="113" t="s">
        <v>8</v>
      </c>
      <c r="E38" s="115"/>
      <c r="F38" s="117">
        <f ca="1">IF(ISBLANK(E38),"",DATEDIF(E38,TODAY(),"Y"))</f>
      </c>
      <c r="G38" s="6">
        <f>DATEDIF(E38,DATE($A$10,4,1),"Y")</f>
        <v>118</v>
      </c>
      <c r="H38" s="3" t="str">
        <f>VLOOKUP(G38,$R$13:$S$50,2,TRUE)</f>
        <v>その他</v>
      </c>
      <c r="I38" s="127"/>
      <c r="J38" s="129"/>
      <c r="K38" s="123" t="s">
        <v>67</v>
      </c>
      <c r="L38" s="125" t="s">
        <v>117</v>
      </c>
      <c r="M38" s="119" t="s">
        <v>68</v>
      </c>
      <c r="N38" s="119" t="s">
        <v>68</v>
      </c>
      <c r="O38" s="121">
        <f>IF(L38="キョルギ",IF(G38=116,0,IF(G38&lt;6,2000,IF(G38&lt;12,6000,IF(G38&gt;=12,7000,0)))),IF(L38="プンセ",IF(G38=116,0,IF(G38&lt;6,0,IF(G38&lt;12,5000,IF(G38&gt;=12,6000,0)))),IF(L38="キョルギ&amp;プンセ",IF(G38=116,0,IF(G38&lt;6,2000,IF(G38&lt;12,9000,IF(G38&gt;=12,10000,0)))),0)))</f>
        <v>0</v>
      </c>
      <c r="P38" s="80">
        <f t="shared" si="0"/>
        <v>0</v>
      </c>
      <c r="Q38" s="77"/>
      <c r="R38" s="14">
        <v>49</v>
      </c>
      <c r="S38" s="15" t="s">
        <v>27</v>
      </c>
    </row>
    <row r="39" spans="1:19" ht="9.75" customHeight="1">
      <c r="A39" s="108"/>
      <c r="B39" s="110"/>
      <c r="C39" s="112"/>
      <c r="D39" s="114"/>
      <c r="E39" s="116"/>
      <c r="F39" s="118"/>
      <c r="G39" s="6"/>
      <c r="H39" s="3"/>
      <c r="I39" s="128"/>
      <c r="J39" s="130"/>
      <c r="K39" s="124"/>
      <c r="L39" s="126"/>
      <c r="M39" s="120"/>
      <c r="N39" s="120"/>
      <c r="O39" s="122"/>
      <c r="P39" s="80">
        <f t="shared" si="0"/>
        <v>0</v>
      </c>
      <c r="Q39" s="77"/>
      <c r="R39" s="14">
        <v>50</v>
      </c>
      <c r="S39" s="15" t="s">
        <v>27</v>
      </c>
    </row>
    <row r="40" spans="1:19" ht="9.75" customHeight="1">
      <c r="A40" s="107">
        <v>14</v>
      </c>
      <c r="B40" s="109"/>
      <c r="C40" s="111"/>
      <c r="D40" s="113" t="s">
        <v>8</v>
      </c>
      <c r="E40" s="115"/>
      <c r="F40" s="117">
        <f ca="1">IF(ISBLANK(E40),"",DATEDIF(E40,TODAY(),"Y"))</f>
      </c>
      <c r="G40" s="6">
        <f>DATEDIF(E40,DATE($A$10,4,1),"Y")</f>
        <v>118</v>
      </c>
      <c r="H40" s="3" t="str">
        <f>VLOOKUP(G40,$R$13:$S$50,2,TRUE)</f>
        <v>その他</v>
      </c>
      <c r="I40" s="127"/>
      <c r="J40" s="129"/>
      <c r="K40" s="123" t="s">
        <v>67</v>
      </c>
      <c r="L40" s="125" t="s">
        <v>117</v>
      </c>
      <c r="M40" s="119" t="s">
        <v>68</v>
      </c>
      <c r="N40" s="119" t="s">
        <v>68</v>
      </c>
      <c r="O40" s="121">
        <f>IF(L40="キョルギ",IF(G40=116,0,IF(G40&lt;6,2000,IF(G40&lt;12,6000,IF(G40&gt;=12,7000,0)))),IF(L40="プンセ",IF(G40=116,0,IF(G40&lt;6,0,IF(G40&lt;12,5000,IF(G40&gt;=12,6000,0)))),IF(L40="キョルギ&amp;プンセ",IF(G40=116,0,IF(G40&lt;6,2000,IF(G40&lt;12,9000,IF(G40&gt;=12,10000,0)))),0)))</f>
        <v>0</v>
      </c>
      <c r="P40" s="80">
        <f t="shared" si="0"/>
        <v>0</v>
      </c>
      <c r="Q40" s="77"/>
      <c r="R40" s="14">
        <v>51</v>
      </c>
      <c r="S40" s="15" t="s">
        <v>27</v>
      </c>
    </row>
    <row r="41" spans="1:19" ht="9.75" customHeight="1">
      <c r="A41" s="108"/>
      <c r="B41" s="110"/>
      <c r="C41" s="112"/>
      <c r="D41" s="114"/>
      <c r="E41" s="116"/>
      <c r="F41" s="118"/>
      <c r="G41" s="6"/>
      <c r="H41" s="3"/>
      <c r="I41" s="128"/>
      <c r="J41" s="130"/>
      <c r="K41" s="124"/>
      <c r="L41" s="126"/>
      <c r="M41" s="120"/>
      <c r="N41" s="120"/>
      <c r="O41" s="122"/>
      <c r="P41" s="80">
        <f t="shared" si="0"/>
        <v>0</v>
      </c>
      <c r="Q41" s="77"/>
      <c r="R41" s="14">
        <v>52</v>
      </c>
      <c r="S41" s="15" t="s">
        <v>27</v>
      </c>
    </row>
    <row r="42" spans="1:19" ht="9.75" customHeight="1">
      <c r="A42" s="107">
        <v>15</v>
      </c>
      <c r="B42" s="109"/>
      <c r="C42" s="111"/>
      <c r="D42" s="113" t="s">
        <v>8</v>
      </c>
      <c r="E42" s="115"/>
      <c r="F42" s="117">
        <f ca="1">IF(ISBLANK(E42),"",DATEDIF(E42,TODAY(),"Y"))</f>
      </c>
      <c r="G42" s="6">
        <f>DATEDIF(E42,DATE($A$10,4,1),"Y")</f>
        <v>118</v>
      </c>
      <c r="H42" s="3" t="str">
        <f>VLOOKUP(G42,$R$13:$S$50,2,TRUE)</f>
        <v>その他</v>
      </c>
      <c r="I42" s="127"/>
      <c r="J42" s="129"/>
      <c r="K42" s="123" t="s">
        <v>67</v>
      </c>
      <c r="L42" s="125" t="s">
        <v>117</v>
      </c>
      <c r="M42" s="119" t="s">
        <v>68</v>
      </c>
      <c r="N42" s="119" t="s">
        <v>68</v>
      </c>
      <c r="O42" s="121">
        <f>IF(L42="キョルギ",IF(G42=116,0,IF(G42&lt;6,2000,IF(G42&lt;12,6000,IF(G42&gt;=12,7000,0)))),IF(L42="プンセ",IF(G42=116,0,IF(G42&lt;6,0,IF(G42&lt;12,5000,IF(G42&gt;=12,6000,0)))),IF(L42="キョルギ&amp;プンセ",IF(G42=116,0,IF(G42&lt;6,2000,IF(G42&lt;12,9000,IF(G42&gt;=12,10000,0)))),0)))</f>
        <v>0</v>
      </c>
      <c r="P42" s="80">
        <f t="shared" si="0"/>
        <v>0</v>
      </c>
      <c r="Q42" s="77"/>
      <c r="R42" s="14">
        <v>53</v>
      </c>
      <c r="S42" s="15" t="s">
        <v>27</v>
      </c>
    </row>
    <row r="43" spans="1:19" ht="9.75" customHeight="1">
      <c r="A43" s="108"/>
      <c r="B43" s="110"/>
      <c r="C43" s="112"/>
      <c r="D43" s="114"/>
      <c r="E43" s="116"/>
      <c r="F43" s="118"/>
      <c r="G43" s="6"/>
      <c r="H43" s="3"/>
      <c r="I43" s="128"/>
      <c r="J43" s="130"/>
      <c r="K43" s="124"/>
      <c r="L43" s="126"/>
      <c r="M43" s="120"/>
      <c r="N43" s="120"/>
      <c r="O43" s="122"/>
      <c r="P43" s="80">
        <f t="shared" si="0"/>
        <v>0</v>
      </c>
      <c r="Q43" s="77"/>
      <c r="R43" s="14">
        <v>54</v>
      </c>
      <c r="S43" s="15" t="s">
        <v>27</v>
      </c>
    </row>
    <row r="44" spans="1:19" ht="9.75" customHeight="1">
      <c r="A44" s="107">
        <v>16</v>
      </c>
      <c r="B44" s="109"/>
      <c r="C44" s="111"/>
      <c r="D44" s="113" t="s">
        <v>8</v>
      </c>
      <c r="E44" s="115"/>
      <c r="F44" s="117">
        <f ca="1">IF(ISBLANK(E44),"",DATEDIF(E44,TODAY(),"Y"))</f>
      </c>
      <c r="G44" s="6">
        <f>DATEDIF(E44,DATE($A$10,4,1),"Y")</f>
        <v>118</v>
      </c>
      <c r="H44" s="3" t="str">
        <f>VLOOKUP(G44,$R$13:$S$50,2,TRUE)</f>
        <v>その他</v>
      </c>
      <c r="I44" s="127"/>
      <c r="J44" s="129"/>
      <c r="K44" s="123" t="s">
        <v>67</v>
      </c>
      <c r="L44" s="125" t="s">
        <v>117</v>
      </c>
      <c r="M44" s="119" t="s">
        <v>68</v>
      </c>
      <c r="N44" s="119" t="s">
        <v>68</v>
      </c>
      <c r="O44" s="121">
        <f>IF(L44="キョルギ",IF(G44=116,0,IF(G44&lt;6,2000,IF(G44&lt;12,6000,IF(G44&gt;=12,7000,0)))),IF(L44="プンセ",IF(G44=116,0,IF(G44&lt;6,0,IF(G44&lt;12,5000,IF(G44&gt;=12,6000,0)))),IF(L44="キョルギ&amp;プンセ",IF(G44=116,0,IF(G44&lt;6,2000,IF(G44&lt;12,9000,IF(G44&gt;=12,10000,0)))),0)))</f>
        <v>0</v>
      </c>
      <c r="P44" s="80">
        <f t="shared" si="0"/>
        <v>0</v>
      </c>
      <c r="Q44" s="77"/>
      <c r="R44" s="14">
        <v>55</v>
      </c>
      <c r="S44" s="15" t="s">
        <v>27</v>
      </c>
    </row>
    <row r="45" spans="1:19" ht="9.75" customHeight="1">
      <c r="A45" s="108"/>
      <c r="B45" s="110"/>
      <c r="C45" s="112"/>
      <c r="D45" s="114"/>
      <c r="E45" s="116"/>
      <c r="F45" s="118"/>
      <c r="G45" s="6"/>
      <c r="H45" s="3"/>
      <c r="I45" s="128"/>
      <c r="J45" s="130"/>
      <c r="K45" s="124"/>
      <c r="L45" s="126"/>
      <c r="M45" s="120"/>
      <c r="N45" s="120"/>
      <c r="O45" s="122"/>
      <c r="P45" s="80">
        <f t="shared" si="0"/>
        <v>0</v>
      </c>
      <c r="Q45" s="77"/>
      <c r="R45" s="14">
        <v>56</v>
      </c>
      <c r="S45" s="15" t="s">
        <v>27</v>
      </c>
    </row>
    <row r="46" spans="1:19" ht="9.75" customHeight="1">
      <c r="A46" s="107">
        <v>17</v>
      </c>
      <c r="B46" s="109"/>
      <c r="C46" s="111"/>
      <c r="D46" s="113" t="s">
        <v>8</v>
      </c>
      <c r="E46" s="115"/>
      <c r="F46" s="117">
        <f ca="1">IF(ISBLANK(E46),"",DATEDIF(E46,TODAY(),"Y"))</f>
      </c>
      <c r="G46" s="6">
        <f>DATEDIF(E46,DATE($A$10,4,1),"Y")</f>
        <v>118</v>
      </c>
      <c r="H46" s="3" t="str">
        <f>VLOOKUP(G46,$R$13:$S$50,2,TRUE)</f>
        <v>その他</v>
      </c>
      <c r="I46" s="127"/>
      <c r="J46" s="129"/>
      <c r="K46" s="123" t="s">
        <v>67</v>
      </c>
      <c r="L46" s="125" t="s">
        <v>117</v>
      </c>
      <c r="M46" s="119" t="s">
        <v>68</v>
      </c>
      <c r="N46" s="119" t="s">
        <v>68</v>
      </c>
      <c r="O46" s="121">
        <f>IF(L46="キョルギ",IF(G46=116,0,IF(G46&lt;6,2000,IF(G46&lt;12,6000,IF(G46&gt;=12,7000,0)))),IF(L46="プンセ",IF(G46=116,0,IF(G46&lt;6,0,IF(G46&lt;12,5000,IF(G46&gt;=12,6000,0)))),IF(L46="キョルギ&amp;プンセ",IF(G46=116,0,IF(G46&lt;6,2000,IF(G46&lt;12,9000,IF(G46&gt;=12,10000,0)))),0)))</f>
        <v>0</v>
      </c>
      <c r="P46" s="80">
        <f t="shared" si="0"/>
        <v>0</v>
      </c>
      <c r="Q46" s="77"/>
      <c r="R46" s="14">
        <v>57</v>
      </c>
      <c r="S46" s="15" t="s">
        <v>27</v>
      </c>
    </row>
    <row r="47" spans="1:19" ht="9.75" customHeight="1">
      <c r="A47" s="108"/>
      <c r="B47" s="110"/>
      <c r="C47" s="112"/>
      <c r="D47" s="114"/>
      <c r="E47" s="116"/>
      <c r="F47" s="118"/>
      <c r="G47" s="6"/>
      <c r="H47" s="3"/>
      <c r="I47" s="128"/>
      <c r="J47" s="130"/>
      <c r="K47" s="124"/>
      <c r="L47" s="126"/>
      <c r="M47" s="120"/>
      <c r="N47" s="120"/>
      <c r="O47" s="122"/>
      <c r="P47" s="80">
        <f t="shared" si="0"/>
        <v>0</v>
      </c>
      <c r="Q47" s="77"/>
      <c r="R47" s="14">
        <v>58</v>
      </c>
      <c r="S47" s="15" t="s">
        <v>27</v>
      </c>
    </row>
    <row r="48" spans="1:19" ht="9.75" customHeight="1">
      <c r="A48" s="107">
        <v>18</v>
      </c>
      <c r="B48" s="109"/>
      <c r="C48" s="111"/>
      <c r="D48" s="113" t="s">
        <v>8</v>
      </c>
      <c r="E48" s="115"/>
      <c r="F48" s="117">
        <f ca="1">IF(ISBLANK(E48),"",DATEDIF(E48,TODAY(),"Y"))</f>
      </c>
      <c r="G48" s="6">
        <f>DATEDIF(E48,DATE($A$10,4,1),"Y")</f>
        <v>118</v>
      </c>
      <c r="H48" s="3" t="str">
        <f>VLOOKUP(G48,$R$13:$S$50,2,TRUE)</f>
        <v>その他</v>
      </c>
      <c r="I48" s="127"/>
      <c r="J48" s="129"/>
      <c r="K48" s="123" t="s">
        <v>67</v>
      </c>
      <c r="L48" s="125" t="s">
        <v>117</v>
      </c>
      <c r="M48" s="119" t="s">
        <v>68</v>
      </c>
      <c r="N48" s="119" t="s">
        <v>68</v>
      </c>
      <c r="O48" s="121">
        <f>IF(L48="キョルギ",IF(G48=116,0,IF(G48&lt;6,2000,IF(G48&lt;12,6000,IF(G48&gt;=12,7000,0)))),IF(L48="プンセ",IF(G48=116,0,IF(G48&lt;6,0,IF(G48&lt;12,5000,IF(G48&gt;=12,6000,0)))),IF(L48="キョルギ&amp;プンセ",IF(G48=116,0,IF(G48&lt;6,2000,IF(G48&lt;12,9000,IF(G48&gt;=12,10000,0)))),0)))</f>
        <v>0</v>
      </c>
      <c r="P48" s="80">
        <f t="shared" si="0"/>
        <v>0</v>
      </c>
      <c r="Q48" s="77"/>
      <c r="R48" s="14">
        <v>59</v>
      </c>
      <c r="S48" s="15" t="s">
        <v>27</v>
      </c>
    </row>
    <row r="49" spans="1:19" ht="9.75" customHeight="1">
      <c r="A49" s="108"/>
      <c r="B49" s="110"/>
      <c r="C49" s="112"/>
      <c r="D49" s="114"/>
      <c r="E49" s="116"/>
      <c r="F49" s="118"/>
      <c r="G49" s="6"/>
      <c r="H49" s="3"/>
      <c r="I49" s="128"/>
      <c r="J49" s="130"/>
      <c r="K49" s="124"/>
      <c r="L49" s="126"/>
      <c r="M49" s="120"/>
      <c r="N49" s="120"/>
      <c r="O49" s="122"/>
      <c r="P49" s="80">
        <f t="shared" si="0"/>
        <v>0</v>
      </c>
      <c r="Q49" s="77"/>
      <c r="R49" s="14">
        <v>60</v>
      </c>
      <c r="S49" s="15" t="s">
        <v>27</v>
      </c>
    </row>
    <row r="50" spans="1:25" ht="9.75" customHeight="1">
      <c r="A50" s="107">
        <v>19</v>
      </c>
      <c r="B50" s="109"/>
      <c r="C50" s="111"/>
      <c r="D50" s="113" t="s">
        <v>8</v>
      </c>
      <c r="E50" s="115"/>
      <c r="F50" s="117">
        <f ca="1">IF(ISBLANK(E50),"",DATEDIF(E50,TODAY(),"Y"))</f>
      </c>
      <c r="G50" s="6">
        <f>DATEDIF(E50,DATE($A$10,4,1),"Y")</f>
        <v>118</v>
      </c>
      <c r="H50" s="3" t="str">
        <f>VLOOKUP(G50,$R$13:$S$50,2,TRUE)</f>
        <v>その他</v>
      </c>
      <c r="I50" s="127"/>
      <c r="J50" s="129"/>
      <c r="K50" s="123" t="s">
        <v>67</v>
      </c>
      <c r="L50" s="125" t="s">
        <v>117</v>
      </c>
      <c r="M50" s="119" t="s">
        <v>68</v>
      </c>
      <c r="N50" s="119" t="s">
        <v>68</v>
      </c>
      <c r="O50" s="121">
        <f>IF(L50="キョルギ",IF(G50=116,0,IF(G50&lt;6,2000,IF(G50&lt;12,6000,IF(G50&gt;=12,7000,0)))),IF(L50="プンセ",IF(G50=116,0,IF(G50&lt;6,0,IF(G50&lt;12,5000,IF(G50&gt;=12,6000,0)))),IF(L50="キョルギ&amp;プンセ",IF(G50=116,0,IF(G50&lt;6,2000,IF(G50&lt;12,9000,IF(G50&gt;=12,10000,0)))),0)))</f>
        <v>0</v>
      </c>
      <c r="P50" s="80">
        <f t="shared" si="0"/>
        <v>0</v>
      </c>
      <c r="Q50" s="77"/>
      <c r="R50" s="14">
        <v>61</v>
      </c>
      <c r="S50" s="16" t="s">
        <v>28</v>
      </c>
      <c r="Y50" s="4"/>
    </row>
    <row r="51" spans="1:25" ht="9.75" customHeight="1">
      <c r="A51" s="108"/>
      <c r="B51" s="110"/>
      <c r="C51" s="112"/>
      <c r="D51" s="114"/>
      <c r="E51" s="116"/>
      <c r="F51" s="118"/>
      <c r="G51" s="6"/>
      <c r="H51" s="3"/>
      <c r="I51" s="128"/>
      <c r="J51" s="130"/>
      <c r="K51" s="124"/>
      <c r="L51" s="126"/>
      <c r="M51" s="120"/>
      <c r="N51" s="120"/>
      <c r="O51" s="122"/>
      <c r="P51" s="80">
        <f t="shared" si="0"/>
        <v>0</v>
      </c>
      <c r="Q51" s="77"/>
      <c r="T51" s="4"/>
      <c r="Y51" s="4"/>
    </row>
    <row r="52" spans="1:25" ht="9.75" customHeight="1">
      <c r="A52" s="107">
        <v>20</v>
      </c>
      <c r="B52" s="109"/>
      <c r="C52" s="111"/>
      <c r="D52" s="113" t="s">
        <v>8</v>
      </c>
      <c r="E52" s="115"/>
      <c r="F52" s="117">
        <f ca="1">IF(ISBLANK(E52),"",DATEDIF(E52,TODAY(),"Y"))</f>
      </c>
      <c r="G52" s="6">
        <f>DATEDIF(E52,DATE($A$10,4,1),"Y")</f>
        <v>118</v>
      </c>
      <c r="H52" s="3" t="str">
        <f>VLOOKUP(G52,$R$13:$S$50,2,TRUE)</f>
        <v>その他</v>
      </c>
      <c r="I52" s="127"/>
      <c r="J52" s="129"/>
      <c r="K52" s="123" t="s">
        <v>67</v>
      </c>
      <c r="L52" s="125" t="s">
        <v>117</v>
      </c>
      <c r="M52" s="119" t="s">
        <v>68</v>
      </c>
      <c r="N52" s="119" t="s">
        <v>68</v>
      </c>
      <c r="O52" s="121">
        <f>IF(L52="キョルギ",IF(G52=116,0,IF(G52&lt;6,2000,IF(G52&lt;12,6000,IF(G52&gt;=12,7000,0)))),IF(L52="プンセ",IF(G52=116,0,IF(G52&lt;6,0,IF(G52&lt;12,5000,IF(G52&gt;=12,6000,0)))),IF(L52="キョルギ&amp;プンセ",IF(G52=116,0,IF(G52&lt;6,2000,IF(G52&lt;12,9000,IF(G52&gt;=12,10000,0)))),0)))</f>
        <v>0</v>
      </c>
      <c r="P52" s="80">
        <f t="shared" si="0"/>
        <v>0</v>
      </c>
      <c r="Q52" s="77"/>
      <c r="T52" s="4"/>
      <c r="Y52" s="4"/>
    </row>
    <row r="53" spans="1:20" ht="9.75" customHeight="1">
      <c r="A53" s="108"/>
      <c r="B53" s="110"/>
      <c r="C53" s="112"/>
      <c r="D53" s="114"/>
      <c r="E53" s="116"/>
      <c r="F53" s="118"/>
      <c r="G53" s="6"/>
      <c r="H53" s="3"/>
      <c r="I53" s="128"/>
      <c r="J53" s="130"/>
      <c r="K53" s="124"/>
      <c r="L53" s="126"/>
      <c r="M53" s="120"/>
      <c r="N53" s="120"/>
      <c r="O53" s="122"/>
      <c r="P53" s="80">
        <f t="shared" si="0"/>
        <v>0</v>
      </c>
      <c r="Q53" s="77"/>
      <c r="T53" s="4"/>
    </row>
    <row r="54" spans="1:16" ht="19.5" customHeight="1">
      <c r="A54" s="59" t="s">
        <v>116</v>
      </c>
      <c r="N54" s="60" t="s">
        <v>109</v>
      </c>
      <c r="O54" s="35">
        <f>SUM(O14:O52)</f>
        <v>0</v>
      </c>
      <c r="P54" s="81"/>
    </row>
    <row r="71" spans="1:25" s="4" customFormat="1" ht="19.5" customHeight="1">
      <c r="A71" s="12"/>
      <c r="B71" s="12"/>
      <c r="C71" s="12"/>
      <c r="D71" s="13"/>
      <c r="E71" s="12"/>
      <c r="F71" s="12"/>
      <c r="G71" s="13"/>
      <c r="H71" s="12"/>
      <c r="I71" s="12"/>
      <c r="J71" s="12"/>
      <c r="K71" s="12"/>
      <c r="L71" s="12"/>
      <c r="M71" s="12"/>
      <c r="N71" s="12"/>
      <c r="O71" s="21"/>
      <c r="P71" s="12"/>
      <c r="Q71" s="66"/>
      <c r="R71" s="12"/>
      <c r="S71" s="12"/>
      <c r="T71" s="12"/>
      <c r="U71" s="8"/>
      <c r="V71" s="8"/>
      <c r="W71" s="8"/>
      <c r="X71" s="17"/>
      <c r="Y71" s="12"/>
    </row>
    <row r="72" spans="1:25" s="4" customFormat="1" ht="19.5" customHeight="1">
      <c r="A72" s="12"/>
      <c r="B72" s="12"/>
      <c r="C72" s="12"/>
      <c r="D72" s="13"/>
      <c r="E72" s="12"/>
      <c r="F72" s="12"/>
      <c r="G72" s="13"/>
      <c r="H72" s="12"/>
      <c r="I72" s="12"/>
      <c r="J72" s="12"/>
      <c r="K72" s="12"/>
      <c r="L72" s="12"/>
      <c r="M72" s="12"/>
      <c r="N72" s="12"/>
      <c r="O72" s="21"/>
      <c r="P72" s="12"/>
      <c r="Q72" s="66"/>
      <c r="R72" s="12"/>
      <c r="S72" s="12"/>
      <c r="T72" s="12"/>
      <c r="U72" s="8"/>
      <c r="V72" s="8"/>
      <c r="W72" s="8"/>
      <c r="X72" s="17"/>
      <c r="Y72" s="12"/>
    </row>
    <row r="73" spans="1:25" s="4" customFormat="1" ht="19.5" customHeight="1">
      <c r="A73" s="12"/>
      <c r="B73" s="12"/>
      <c r="C73" s="12"/>
      <c r="D73" s="13"/>
      <c r="E73" s="12"/>
      <c r="F73" s="12"/>
      <c r="G73" s="13"/>
      <c r="H73" s="12"/>
      <c r="I73" s="12"/>
      <c r="J73" s="12"/>
      <c r="K73" s="12"/>
      <c r="L73" s="12"/>
      <c r="M73" s="12"/>
      <c r="N73" s="12"/>
      <c r="O73" s="21"/>
      <c r="P73" s="12"/>
      <c r="Q73" s="66"/>
      <c r="R73" s="12"/>
      <c r="S73" s="12"/>
      <c r="T73" s="12"/>
      <c r="U73" s="8"/>
      <c r="V73" s="8"/>
      <c r="W73" s="8"/>
      <c r="X73" s="17"/>
      <c r="Y73" s="12"/>
    </row>
  </sheetData>
  <sheetProtection password="DC5D" sheet="1" objects="1" scenarios="1"/>
  <mergeCells count="292">
    <mergeCell ref="N52:N53"/>
    <mergeCell ref="O52:O53"/>
    <mergeCell ref="P11:P12"/>
    <mergeCell ref="M50:M51"/>
    <mergeCell ref="N50:N51"/>
    <mergeCell ref="O50:O51"/>
    <mergeCell ref="O46:O47"/>
    <mergeCell ref="M48:M49"/>
    <mergeCell ref="N48:N49"/>
    <mergeCell ref="O48:O49"/>
    <mergeCell ref="A52:A53"/>
    <mergeCell ref="B52:B53"/>
    <mergeCell ref="C52:C53"/>
    <mergeCell ref="D52:D53"/>
    <mergeCell ref="E52:E53"/>
    <mergeCell ref="F52:F53"/>
    <mergeCell ref="I52:I53"/>
    <mergeCell ref="J52:J53"/>
    <mergeCell ref="K52:K53"/>
    <mergeCell ref="L52:L53"/>
    <mergeCell ref="M52:M53"/>
    <mergeCell ref="F50:F51"/>
    <mergeCell ref="I50:I51"/>
    <mergeCell ref="J50:J51"/>
    <mergeCell ref="K50:K51"/>
    <mergeCell ref="L50:L51"/>
    <mergeCell ref="A50:A51"/>
    <mergeCell ref="B50:B51"/>
    <mergeCell ref="C50:C51"/>
    <mergeCell ref="D50:D51"/>
    <mergeCell ref="E50:E51"/>
    <mergeCell ref="N46:N47"/>
    <mergeCell ref="A48:A49"/>
    <mergeCell ref="B48:B49"/>
    <mergeCell ref="C48:C49"/>
    <mergeCell ref="D48:D49"/>
    <mergeCell ref="E48:E49"/>
    <mergeCell ref="F48:F49"/>
    <mergeCell ref="I48:I49"/>
    <mergeCell ref="J48:J49"/>
    <mergeCell ref="K48:K49"/>
    <mergeCell ref="L48:L49"/>
    <mergeCell ref="L46:L47"/>
    <mergeCell ref="M46:M47"/>
    <mergeCell ref="A46:A47"/>
    <mergeCell ref="B46:B47"/>
    <mergeCell ref="C46:C47"/>
    <mergeCell ref="D46:D47"/>
    <mergeCell ref="E46:E47"/>
    <mergeCell ref="F46:F47"/>
    <mergeCell ref="I46:I47"/>
    <mergeCell ref="J46:J47"/>
    <mergeCell ref="K46:K47"/>
    <mergeCell ref="N42:N43"/>
    <mergeCell ref="O42:O43"/>
    <mergeCell ref="F44:F45"/>
    <mergeCell ref="I44:I45"/>
    <mergeCell ref="J44:J45"/>
    <mergeCell ref="K44:K45"/>
    <mergeCell ref="L44:L45"/>
    <mergeCell ref="F42:F43"/>
    <mergeCell ref="I42:I43"/>
    <mergeCell ref="M44:M45"/>
    <mergeCell ref="N44:N45"/>
    <mergeCell ref="O44:O45"/>
    <mergeCell ref="I40:I41"/>
    <mergeCell ref="J40:J41"/>
    <mergeCell ref="K40:K41"/>
    <mergeCell ref="L40:L41"/>
    <mergeCell ref="A44:A45"/>
    <mergeCell ref="B44:B45"/>
    <mergeCell ref="C44:C45"/>
    <mergeCell ref="D44:D45"/>
    <mergeCell ref="E44:E45"/>
    <mergeCell ref="A42:A43"/>
    <mergeCell ref="B42:B43"/>
    <mergeCell ref="C42:C43"/>
    <mergeCell ref="D42:D43"/>
    <mergeCell ref="O38:O39"/>
    <mergeCell ref="N40:N41"/>
    <mergeCell ref="O40:O41"/>
    <mergeCell ref="L42:L43"/>
    <mergeCell ref="M42:M43"/>
    <mergeCell ref="M40:M41"/>
    <mergeCell ref="L38:L39"/>
    <mergeCell ref="M38:M39"/>
    <mergeCell ref="C38:C39"/>
    <mergeCell ref="D38:D39"/>
    <mergeCell ref="E38:E39"/>
    <mergeCell ref="C40:C41"/>
    <mergeCell ref="E42:E43"/>
    <mergeCell ref="N38:N39"/>
    <mergeCell ref="J42:J43"/>
    <mergeCell ref="K42:K43"/>
    <mergeCell ref="N36:N37"/>
    <mergeCell ref="O36:O37"/>
    <mergeCell ref="L34:L35"/>
    <mergeCell ref="M34:M35"/>
    <mergeCell ref="O34:O35"/>
    <mergeCell ref="D40:D41"/>
    <mergeCell ref="E40:E41"/>
    <mergeCell ref="F40:F41"/>
    <mergeCell ref="F38:F39"/>
    <mergeCell ref="I38:I39"/>
    <mergeCell ref="L36:L37"/>
    <mergeCell ref="M36:M37"/>
    <mergeCell ref="I34:I35"/>
    <mergeCell ref="I36:I37"/>
    <mergeCell ref="A40:A41"/>
    <mergeCell ref="B40:B41"/>
    <mergeCell ref="J38:J39"/>
    <mergeCell ref="K38:K39"/>
    <mergeCell ref="A38:A39"/>
    <mergeCell ref="B38:B39"/>
    <mergeCell ref="E36:E37"/>
    <mergeCell ref="F36:F37"/>
    <mergeCell ref="C34:C35"/>
    <mergeCell ref="D34:D35"/>
    <mergeCell ref="E34:E35"/>
    <mergeCell ref="F34:F35"/>
    <mergeCell ref="A34:A35"/>
    <mergeCell ref="B34:B35"/>
    <mergeCell ref="J36:J37"/>
    <mergeCell ref="K36:K37"/>
    <mergeCell ref="J34:J35"/>
    <mergeCell ref="K34:K35"/>
    <mergeCell ref="A36:A37"/>
    <mergeCell ref="B36:B37"/>
    <mergeCell ref="C36:C37"/>
    <mergeCell ref="D36:D37"/>
    <mergeCell ref="N30:N31"/>
    <mergeCell ref="O30:O31"/>
    <mergeCell ref="M32:M33"/>
    <mergeCell ref="N32:N33"/>
    <mergeCell ref="O32:O33"/>
    <mergeCell ref="N34:N35"/>
    <mergeCell ref="K32:K33"/>
    <mergeCell ref="L32:L33"/>
    <mergeCell ref="F30:F31"/>
    <mergeCell ref="I30:I31"/>
    <mergeCell ref="J30:J31"/>
    <mergeCell ref="K30:K31"/>
    <mergeCell ref="M26:M27"/>
    <mergeCell ref="A32:A33"/>
    <mergeCell ref="B32:B33"/>
    <mergeCell ref="C32:C33"/>
    <mergeCell ref="D32:D33"/>
    <mergeCell ref="E32:E33"/>
    <mergeCell ref="A30:A31"/>
    <mergeCell ref="F32:F33"/>
    <mergeCell ref="I32:I33"/>
    <mergeCell ref="J32:J33"/>
    <mergeCell ref="B30:B31"/>
    <mergeCell ref="C30:C31"/>
    <mergeCell ref="D30:D31"/>
    <mergeCell ref="E30:E31"/>
    <mergeCell ref="N26:N27"/>
    <mergeCell ref="O26:O27"/>
    <mergeCell ref="N28:N29"/>
    <mergeCell ref="O28:O29"/>
    <mergeCell ref="L30:L31"/>
    <mergeCell ref="M30:M31"/>
    <mergeCell ref="A26:A27"/>
    <mergeCell ref="B26:B27"/>
    <mergeCell ref="C26:C27"/>
    <mergeCell ref="A28:A29"/>
    <mergeCell ref="B28:B29"/>
    <mergeCell ref="C28:C29"/>
    <mergeCell ref="D28:D29"/>
    <mergeCell ref="E28:E29"/>
    <mergeCell ref="F28:F29"/>
    <mergeCell ref="D26:D27"/>
    <mergeCell ref="E26:E27"/>
    <mergeCell ref="L28:L29"/>
    <mergeCell ref="I28:I29"/>
    <mergeCell ref="J28:J29"/>
    <mergeCell ref="K28:K29"/>
    <mergeCell ref="E24:E25"/>
    <mergeCell ref="F24:F25"/>
    <mergeCell ref="I24:I25"/>
    <mergeCell ref="J24:J25"/>
    <mergeCell ref="M28:M29"/>
    <mergeCell ref="F26:F27"/>
    <mergeCell ref="I26:I27"/>
    <mergeCell ref="J26:J27"/>
    <mergeCell ref="K26:K27"/>
    <mergeCell ref="L26:L27"/>
    <mergeCell ref="M24:M25"/>
    <mergeCell ref="N24:N25"/>
    <mergeCell ref="O24:O25"/>
    <mergeCell ref="L22:L23"/>
    <mergeCell ref="M22:M23"/>
    <mergeCell ref="N22:N23"/>
    <mergeCell ref="O22:O23"/>
    <mergeCell ref="L20:L21"/>
    <mergeCell ref="A20:A21"/>
    <mergeCell ref="B20:B21"/>
    <mergeCell ref="C20:C21"/>
    <mergeCell ref="K24:K25"/>
    <mergeCell ref="L24:L25"/>
    <mergeCell ref="A24:A25"/>
    <mergeCell ref="B24:B25"/>
    <mergeCell ref="C24:C25"/>
    <mergeCell ref="D24:D25"/>
    <mergeCell ref="A22:A23"/>
    <mergeCell ref="B22:B23"/>
    <mergeCell ref="C22:C23"/>
    <mergeCell ref="D22:D23"/>
    <mergeCell ref="E22:E23"/>
    <mergeCell ref="F22:F23"/>
    <mergeCell ref="I22:I23"/>
    <mergeCell ref="J22:J23"/>
    <mergeCell ref="K22:K23"/>
    <mergeCell ref="D20:D21"/>
    <mergeCell ref="E20:E21"/>
    <mergeCell ref="A18:A19"/>
    <mergeCell ref="B18:B19"/>
    <mergeCell ref="C18:C19"/>
    <mergeCell ref="D18:D19"/>
    <mergeCell ref="E18:E19"/>
    <mergeCell ref="F18:F19"/>
    <mergeCell ref="I18:I19"/>
    <mergeCell ref="J18:J19"/>
    <mergeCell ref="K18:K19"/>
    <mergeCell ref="M20:M21"/>
    <mergeCell ref="N20:N21"/>
    <mergeCell ref="F20:F21"/>
    <mergeCell ref="I20:I21"/>
    <mergeCell ref="J20:J21"/>
    <mergeCell ref="K20:K21"/>
    <mergeCell ref="O20:O21"/>
    <mergeCell ref="L16:L17"/>
    <mergeCell ref="M16:M17"/>
    <mergeCell ref="F14:F15"/>
    <mergeCell ref="I14:I15"/>
    <mergeCell ref="J14:J15"/>
    <mergeCell ref="K14:K15"/>
    <mergeCell ref="L14:L15"/>
    <mergeCell ref="I16:I17"/>
    <mergeCell ref="J16:J17"/>
    <mergeCell ref="K16:K17"/>
    <mergeCell ref="N16:N17"/>
    <mergeCell ref="O16:O17"/>
    <mergeCell ref="L18:L19"/>
    <mergeCell ref="M18:M19"/>
    <mergeCell ref="N18:N19"/>
    <mergeCell ref="O18:O19"/>
    <mergeCell ref="M14:M15"/>
    <mergeCell ref="N14:N15"/>
    <mergeCell ref="O14:O15"/>
    <mergeCell ref="A14:A15"/>
    <mergeCell ref="B14:B15"/>
    <mergeCell ref="C14:C15"/>
    <mergeCell ref="D14:D15"/>
    <mergeCell ref="E14:E15"/>
    <mergeCell ref="A16:A17"/>
    <mergeCell ref="B16:B17"/>
    <mergeCell ref="C16:C17"/>
    <mergeCell ref="D16:D17"/>
    <mergeCell ref="E16:E17"/>
    <mergeCell ref="F16:F17"/>
    <mergeCell ref="L1:M3"/>
    <mergeCell ref="C5:E5"/>
    <mergeCell ref="J5:K5"/>
    <mergeCell ref="C6:K6"/>
    <mergeCell ref="C7:F7"/>
    <mergeCell ref="M5:O5"/>
    <mergeCell ref="N6:O6"/>
    <mergeCell ref="N7:O7"/>
    <mergeCell ref="C8:F8"/>
    <mergeCell ref="R10:S10"/>
    <mergeCell ref="O11:O12"/>
    <mergeCell ref="L11:L12"/>
    <mergeCell ref="K11:K12"/>
    <mergeCell ref="C11:C12"/>
    <mergeCell ref="N9:O9"/>
    <mergeCell ref="N8:O8"/>
    <mergeCell ref="Y11:Y12"/>
    <mergeCell ref="U11:U12"/>
    <mergeCell ref="S11:S12"/>
    <mergeCell ref="R11:R12"/>
    <mergeCell ref="I11:I12"/>
    <mergeCell ref="J11:J12"/>
    <mergeCell ref="B11:B12"/>
    <mergeCell ref="A11:A12"/>
    <mergeCell ref="V11:V12"/>
    <mergeCell ref="W11:W12"/>
    <mergeCell ref="H11:H12"/>
    <mergeCell ref="G11:G12"/>
    <mergeCell ref="F11:F12"/>
    <mergeCell ref="E11:E12"/>
    <mergeCell ref="D11:D12"/>
  </mergeCells>
  <conditionalFormatting sqref="O13:O53">
    <cfRule type="cellIs" priority="2" dxfId="2" operator="equal">
      <formula>0</formula>
    </cfRule>
  </conditionalFormatting>
  <dataValidations count="10">
    <dataValidation errorStyle="information" type="list" allowBlank="1" showErrorMessage="1" error="リストから競技カテゴリーを選択してください。" imeMode="off" sqref="N13">
      <formula1>$Y$13:$Y$24</formula1>
    </dataValidation>
    <dataValidation errorStyle="information" type="list" allowBlank="1" showInputMessage="1" showErrorMessage="1" prompt="幼児の部のプンセは実施しないので、選択不要です。" error="リストから競技カテゴリーを選択してください。" imeMode="off" sqref="N14:N53">
      <formula1>$Y$13:$Y$24</formula1>
    </dataValidation>
    <dataValidation allowBlank="1" showInputMessage="1" showErrorMessage="1" imeMode="hiragana" sqref="B13:C53"/>
    <dataValidation type="date" allowBlank="1" showErrorMessage="1" error="正しい生年月日が入力されていません。" imeMode="off" sqref="E13:E53">
      <formula1>18264</formula1>
      <formula2>42369</formula2>
    </dataValidation>
    <dataValidation type="list" allowBlank="1" showErrorMessage="1" error="出場種目を選択してください。" imeMode="off" sqref="L13">
      <formula1>"出場種目を選択,キョルギ,プンセ,キョルギ&amp;プンセ"</formula1>
    </dataValidation>
    <dataValidation errorStyle="information" type="list" allowBlank="1" showErrorMessage="1" error="性別を選択してください。" sqref="D13:D53">
      <formula1>"選択,男,女"</formula1>
    </dataValidation>
    <dataValidation type="list" allowBlank="1" showErrorMessage="1" error="段・級位を選択してください。" imeMode="off" sqref="K13:K53">
      <formula1>"'--選択--,,無級,9級,8級,7級,6級,5級,4級,3級,2級,1級,初段(1品)以上"</formula1>
    </dataValidation>
    <dataValidation allowBlank="1" showInputMessage="1" showErrorMessage="1" imeMode="off" sqref="I13:J53"/>
    <dataValidation errorStyle="information" type="list" allowBlank="1" showErrorMessage="1" error="リストから競技カテゴリーを選択してください。" imeMode="off" sqref="M13:M53">
      <formula1>$U$13:$U$37</formula1>
    </dataValidation>
    <dataValidation type="list" allowBlank="1" showInputMessage="1" showErrorMessage="1" prompt="幼児の部はキョルギのみ実施です。" error="出場種目を選択してください。" imeMode="off" sqref="L14:L53">
      <formula1>"--選択--,キョルギ,プンセ,キョルギ&amp;プンセ"</formula1>
    </dataValidation>
  </dataValidations>
  <printOptions horizontalCentered="1"/>
  <pageMargins left="0.31496062992125984" right="0.31496062992125984" top="0.5511811023622047" bottom="0.35433070866141736" header="0.31496062992125984" footer="0.31496062992125984"/>
  <pageSetup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3"/>
  <sheetViews>
    <sheetView showGridLines="0" view="pageBreakPreview" zoomScaleSheetLayoutView="100" zoomScalePageLayoutView="0" workbookViewId="0" topLeftCell="A1">
      <selection activeCell="M6" sqref="M6"/>
    </sheetView>
  </sheetViews>
  <sheetFormatPr defaultColWidth="9.140625" defaultRowHeight="19.5" customHeight="1"/>
  <cols>
    <col min="1" max="1" width="4.28125" style="12" customWidth="1"/>
    <col min="2" max="2" width="12.00390625" style="12" customWidth="1"/>
    <col min="3" max="3" width="11.7109375" style="12" customWidth="1"/>
    <col min="4" max="4" width="4.28125" style="12" bestFit="1" customWidth="1"/>
    <col min="5" max="5" width="9.8515625" style="12" customWidth="1"/>
    <col min="6" max="6" width="6.28125" style="12" customWidth="1"/>
    <col min="7" max="7" width="5.140625" style="13" hidden="1" customWidth="1"/>
    <col min="8" max="8" width="7.421875" style="12" hidden="1" customWidth="1"/>
    <col min="9" max="10" width="7.00390625" style="12" bestFit="1" customWidth="1"/>
    <col min="11" max="11" width="9.8515625" style="12" customWidth="1"/>
    <col min="12" max="12" width="12.421875" style="12" customWidth="1"/>
    <col min="13" max="13" width="36.8515625" style="12" customWidth="1"/>
    <col min="14" max="14" width="29.421875" style="12" customWidth="1"/>
    <col min="15" max="15" width="8.00390625" style="21" customWidth="1"/>
    <col min="16" max="16" width="9.00390625" style="12" customWidth="1"/>
    <col min="17" max="17" width="4.421875" style="12" hidden="1" customWidth="1"/>
    <col min="18" max="18" width="7.7109375" style="12" hidden="1" customWidth="1"/>
    <col min="19" max="19" width="3.57421875" style="12" hidden="1" customWidth="1"/>
    <col min="20" max="20" width="31.8515625" style="8" hidden="1" customWidth="1"/>
    <col min="21" max="21" width="18.8515625" style="8" hidden="1" customWidth="1"/>
    <col min="22" max="22" width="7.00390625" style="8" hidden="1" customWidth="1"/>
    <col min="23" max="23" width="7.140625" style="17" hidden="1" customWidth="1"/>
    <col min="24" max="24" width="25.7109375" style="12" hidden="1" customWidth="1"/>
    <col min="25" max="16384" width="9.00390625" style="12" customWidth="1"/>
  </cols>
  <sheetData>
    <row r="1" spans="1:15" ht="18" customHeight="1" thickTop="1">
      <c r="A1" s="25" t="s">
        <v>132</v>
      </c>
      <c r="K1" s="66"/>
      <c r="L1" s="96" t="s">
        <v>133</v>
      </c>
      <c r="M1" s="97"/>
      <c r="N1" s="40"/>
      <c r="O1" s="41" t="s">
        <v>90</v>
      </c>
    </row>
    <row r="2" spans="1:15" ht="18" customHeight="1">
      <c r="A2" s="25"/>
      <c r="K2" s="67"/>
      <c r="L2" s="98"/>
      <c r="M2" s="99"/>
      <c r="N2" s="40"/>
      <c r="O2" s="41"/>
    </row>
    <row r="3" spans="2:13" ht="18" customHeight="1" thickBot="1">
      <c r="B3" s="58"/>
      <c r="C3" s="58"/>
      <c r="D3" s="58"/>
      <c r="E3" s="58"/>
      <c r="F3" s="58"/>
      <c r="G3" s="58"/>
      <c r="H3" s="58"/>
      <c r="I3" s="58"/>
      <c r="J3" s="58"/>
      <c r="K3" s="58"/>
      <c r="L3" s="100"/>
      <c r="M3" s="101"/>
    </row>
    <row r="4" ht="10.5" customHeight="1" thickTop="1">
      <c r="K4" s="65"/>
    </row>
    <row r="5" spans="2:24" s="7" customFormat="1" ht="19.5" customHeight="1">
      <c r="B5" s="54" t="s">
        <v>108</v>
      </c>
      <c r="C5" s="102"/>
      <c r="D5" s="102"/>
      <c r="E5" s="102"/>
      <c r="G5" s="42"/>
      <c r="H5" s="55"/>
      <c r="I5" s="54" t="s">
        <v>95</v>
      </c>
      <c r="J5" s="102"/>
      <c r="K5" s="102"/>
      <c r="M5" s="104" t="s">
        <v>89</v>
      </c>
      <c r="N5" s="105"/>
      <c r="O5" s="106"/>
      <c r="P5" s="21"/>
      <c r="U5" s="8"/>
      <c r="V5" s="8"/>
      <c r="W5" s="8"/>
      <c r="X5" s="17"/>
    </row>
    <row r="6" spans="2:24" s="7" customFormat="1" ht="19.5" customHeight="1">
      <c r="B6" s="54" t="s">
        <v>99</v>
      </c>
      <c r="C6" s="102" t="s">
        <v>111</v>
      </c>
      <c r="D6" s="103"/>
      <c r="E6" s="103"/>
      <c r="F6" s="103"/>
      <c r="G6" s="103"/>
      <c r="H6" s="103"/>
      <c r="I6" s="103"/>
      <c r="J6" s="103"/>
      <c r="K6" s="103"/>
      <c r="M6" s="82" t="s">
        <v>100</v>
      </c>
      <c r="N6" s="94" t="s">
        <v>104</v>
      </c>
      <c r="O6" s="95"/>
      <c r="P6" s="21"/>
      <c r="U6" s="8"/>
      <c r="V6" s="8"/>
      <c r="W6" s="8"/>
      <c r="X6" s="17"/>
    </row>
    <row r="7" spans="2:24" s="7" customFormat="1" ht="19.5" customHeight="1">
      <c r="B7" s="54" t="s">
        <v>97</v>
      </c>
      <c r="C7" s="90" t="s">
        <v>110</v>
      </c>
      <c r="D7" s="91"/>
      <c r="E7" s="91"/>
      <c r="F7" s="91"/>
      <c r="G7" s="63"/>
      <c r="H7" s="63"/>
      <c r="I7" s="57"/>
      <c r="J7" s="57"/>
      <c r="K7" s="57"/>
      <c r="M7" s="82" t="s">
        <v>101</v>
      </c>
      <c r="N7" s="94" t="s">
        <v>105</v>
      </c>
      <c r="O7" s="95"/>
      <c r="P7" s="21"/>
      <c r="U7" s="8"/>
      <c r="V7" s="8"/>
      <c r="W7" s="8"/>
      <c r="X7" s="17"/>
    </row>
    <row r="8" spans="2:24" s="7" customFormat="1" ht="19.5" customHeight="1">
      <c r="B8" s="54" t="s">
        <v>98</v>
      </c>
      <c r="C8" s="90"/>
      <c r="D8" s="91"/>
      <c r="E8" s="91"/>
      <c r="F8" s="91"/>
      <c r="G8" s="63"/>
      <c r="H8" s="63"/>
      <c r="I8" s="58"/>
      <c r="J8" s="58"/>
      <c r="K8" s="58"/>
      <c r="M8" s="82" t="s">
        <v>102</v>
      </c>
      <c r="N8" s="94" t="s">
        <v>106</v>
      </c>
      <c r="O8" s="95"/>
      <c r="P8" s="21"/>
      <c r="U8" s="8"/>
      <c r="V8" s="8"/>
      <c r="W8" s="8"/>
      <c r="X8" s="17"/>
    </row>
    <row r="9" spans="13:15" ht="19.5" customHeight="1">
      <c r="M9" s="82" t="s">
        <v>103</v>
      </c>
      <c r="N9" s="94" t="s">
        <v>107</v>
      </c>
      <c r="O9" s="95"/>
    </row>
    <row r="10" spans="1:18" ht="18.75" customHeight="1">
      <c r="A10" s="84">
        <v>2018</v>
      </c>
      <c r="B10" s="1"/>
      <c r="C10" s="1"/>
      <c r="D10" s="2"/>
      <c r="E10" s="1"/>
      <c r="F10" s="1"/>
      <c r="G10" s="11"/>
      <c r="H10" s="20"/>
      <c r="O10" s="26"/>
      <c r="Q10" s="92" t="s">
        <v>9</v>
      </c>
      <c r="R10" s="92"/>
    </row>
    <row r="11" spans="1:24" ht="20.25" customHeight="1">
      <c r="A11" s="85" t="s">
        <v>0</v>
      </c>
      <c r="B11" s="85" t="s">
        <v>1</v>
      </c>
      <c r="C11" s="85" t="s">
        <v>2</v>
      </c>
      <c r="D11" s="85" t="s">
        <v>3</v>
      </c>
      <c r="E11" s="85" t="s">
        <v>4</v>
      </c>
      <c r="F11" s="85" t="s">
        <v>115</v>
      </c>
      <c r="G11" s="85" t="s">
        <v>31</v>
      </c>
      <c r="H11" s="85" t="s">
        <v>5</v>
      </c>
      <c r="I11" s="85" t="s">
        <v>6</v>
      </c>
      <c r="J11" s="85" t="s">
        <v>7</v>
      </c>
      <c r="K11" s="85" t="s">
        <v>57</v>
      </c>
      <c r="L11" s="85" t="s">
        <v>96</v>
      </c>
      <c r="M11" s="83" t="s">
        <v>86</v>
      </c>
      <c r="N11" s="39" t="s">
        <v>87</v>
      </c>
      <c r="O11" s="85" t="s">
        <v>93</v>
      </c>
      <c r="Q11" s="87" t="s">
        <v>10</v>
      </c>
      <c r="R11" s="87" t="s">
        <v>5</v>
      </c>
      <c r="T11" s="87" t="s">
        <v>42</v>
      </c>
      <c r="U11" s="87" t="s">
        <v>52</v>
      </c>
      <c r="V11" s="89" t="s">
        <v>69</v>
      </c>
      <c r="W11" s="18"/>
      <c r="X11" s="87" t="s">
        <v>43</v>
      </c>
    </row>
    <row r="12" spans="1:24" ht="26.25" customHeight="1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64" t="s">
        <v>85</v>
      </c>
      <c r="N12" s="64" t="s">
        <v>85</v>
      </c>
      <c r="O12" s="93"/>
      <c r="Q12" s="88"/>
      <c r="R12" s="88"/>
      <c r="T12" s="88"/>
      <c r="U12" s="88"/>
      <c r="V12" s="88"/>
      <c r="W12" s="18"/>
      <c r="X12" s="88"/>
    </row>
    <row r="13" spans="1:24" ht="19.5" customHeight="1">
      <c r="A13" s="37" t="s">
        <v>29</v>
      </c>
      <c r="B13" s="38" t="s">
        <v>91</v>
      </c>
      <c r="C13" s="27" t="s">
        <v>92</v>
      </c>
      <c r="D13" s="28" t="s">
        <v>39</v>
      </c>
      <c r="E13" s="29">
        <v>36255</v>
      </c>
      <c r="F13" s="52">
        <f ca="1">IF(ISBLANK(E13),"",DATEDIF(E13,TODAY(),"Y"))</f>
        <v>19</v>
      </c>
      <c r="G13" s="30">
        <f>DATEDIF(E13,DATE($A$10,4,1),"Y")</f>
        <v>18</v>
      </c>
      <c r="H13" s="31" t="str">
        <f aca="true" t="shared" si="0" ref="H13:H33">VLOOKUP(G13,$Q$13:$R$50,2,TRUE)</f>
        <v>18歳以上</v>
      </c>
      <c r="I13" s="32">
        <v>175</v>
      </c>
      <c r="J13" s="33">
        <v>58</v>
      </c>
      <c r="K13" s="28" t="s">
        <v>88</v>
      </c>
      <c r="L13" s="51" t="s">
        <v>30</v>
      </c>
      <c r="M13" s="34" t="s">
        <v>73</v>
      </c>
      <c r="N13" s="34" t="s">
        <v>38</v>
      </c>
      <c r="O13" s="53">
        <f>IF(L13="キョルギ",IF(G13=116,0,IF(G13&lt;6,2000,IF(G13&lt;12,6000,IF(G13&gt;=12,7000,0)))),IF(L13="プンセ",IF(G13=116,0,IF(G13&lt;6,0,IF(G13&lt;12,5000,IF(G13&gt;=12,6000,0)))),IF(L13="キョルギ&amp;プンセ",IF(G13=116,0,IF(G13&lt;6,2000,IF(G13&lt;12,9000,IF(G13&gt;=12,10000,0)))),0)))</f>
        <v>10000</v>
      </c>
      <c r="Q13" s="14">
        <v>0</v>
      </c>
      <c r="R13" s="15" t="s">
        <v>11</v>
      </c>
      <c r="T13" s="22" t="s">
        <v>68</v>
      </c>
      <c r="U13" s="23" t="s">
        <v>68</v>
      </c>
      <c r="V13" s="23" t="s">
        <v>68</v>
      </c>
      <c r="W13" s="19"/>
      <c r="X13" s="23" t="s">
        <v>68</v>
      </c>
    </row>
    <row r="14" spans="1:24" ht="19.5" customHeight="1">
      <c r="A14" s="5">
        <v>1</v>
      </c>
      <c r="B14" s="43"/>
      <c r="C14" s="44"/>
      <c r="D14" s="45"/>
      <c r="E14" s="46"/>
      <c r="F14" s="68"/>
      <c r="G14" s="69">
        <f aca="true" t="shared" si="1" ref="G14:G33">DATEDIF(E14,DATE($A$10,4,1),"Y")</f>
        <v>118</v>
      </c>
      <c r="H14" s="70" t="str">
        <f t="shared" si="0"/>
        <v>その他</v>
      </c>
      <c r="I14" s="47"/>
      <c r="J14" s="48"/>
      <c r="K14" s="49"/>
      <c r="L14" s="50"/>
      <c r="M14" s="62"/>
      <c r="N14" s="62"/>
      <c r="O14" s="71"/>
      <c r="Q14" s="14">
        <v>1</v>
      </c>
      <c r="R14" s="15" t="s">
        <v>11</v>
      </c>
      <c r="T14" s="61" t="s">
        <v>112</v>
      </c>
      <c r="U14" s="10" t="s">
        <v>44</v>
      </c>
      <c r="V14" s="10" t="s">
        <v>58</v>
      </c>
      <c r="W14" s="19"/>
      <c r="X14" s="61" t="s">
        <v>113</v>
      </c>
    </row>
    <row r="15" spans="1:24" ht="19.5" customHeight="1">
      <c r="A15" s="5">
        <v>2</v>
      </c>
      <c r="B15" s="43"/>
      <c r="C15" s="44"/>
      <c r="D15" s="45"/>
      <c r="E15" s="46"/>
      <c r="F15" s="68"/>
      <c r="G15" s="69">
        <f t="shared" si="1"/>
        <v>118</v>
      </c>
      <c r="H15" s="70" t="str">
        <f t="shared" si="0"/>
        <v>その他</v>
      </c>
      <c r="I15" s="47"/>
      <c r="J15" s="48"/>
      <c r="K15" s="49"/>
      <c r="L15" s="50"/>
      <c r="M15" s="62"/>
      <c r="N15" s="62"/>
      <c r="O15" s="71"/>
      <c r="Q15" s="14">
        <v>2</v>
      </c>
      <c r="R15" s="15" t="s">
        <v>11</v>
      </c>
      <c r="T15" s="9" t="s">
        <v>32</v>
      </c>
      <c r="U15" s="10" t="s">
        <v>45</v>
      </c>
      <c r="V15" s="10" t="s">
        <v>59</v>
      </c>
      <c r="W15" s="19"/>
      <c r="X15" s="9" t="s">
        <v>53</v>
      </c>
    </row>
    <row r="16" spans="1:24" ht="19.5" customHeight="1">
      <c r="A16" s="5">
        <v>3</v>
      </c>
      <c r="B16" s="43"/>
      <c r="C16" s="44"/>
      <c r="D16" s="45"/>
      <c r="E16" s="46"/>
      <c r="F16" s="68"/>
      <c r="G16" s="69">
        <f t="shared" si="1"/>
        <v>118</v>
      </c>
      <c r="H16" s="70" t="str">
        <f t="shared" si="0"/>
        <v>その他</v>
      </c>
      <c r="I16" s="47"/>
      <c r="J16" s="48"/>
      <c r="K16" s="49"/>
      <c r="L16" s="50"/>
      <c r="M16" s="62"/>
      <c r="N16" s="62"/>
      <c r="O16" s="71"/>
      <c r="Q16" s="14">
        <v>3</v>
      </c>
      <c r="R16" s="15" t="s">
        <v>12</v>
      </c>
      <c r="T16" s="9" t="s">
        <v>33</v>
      </c>
      <c r="U16" s="10" t="s">
        <v>46</v>
      </c>
      <c r="V16" s="10" t="s">
        <v>60</v>
      </c>
      <c r="W16" s="19"/>
      <c r="X16" s="9" t="s">
        <v>54</v>
      </c>
    </row>
    <row r="17" spans="1:24" ht="19.5" customHeight="1">
      <c r="A17" s="5">
        <v>4</v>
      </c>
      <c r="B17" s="43"/>
      <c r="C17" s="44"/>
      <c r="D17" s="45"/>
      <c r="E17" s="46"/>
      <c r="F17" s="68"/>
      <c r="G17" s="69">
        <f t="shared" si="1"/>
        <v>118</v>
      </c>
      <c r="H17" s="70" t="str">
        <f t="shared" si="0"/>
        <v>その他</v>
      </c>
      <c r="I17" s="47"/>
      <c r="J17" s="48"/>
      <c r="K17" s="49"/>
      <c r="L17" s="50"/>
      <c r="M17" s="62"/>
      <c r="N17" s="62"/>
      <c r="O17" s="71"/>
      <c r="Q17" s="14">
        <v>4</v>
      </c>
      <c r="R17" s="15" t="s">
        <v>13</v>
      </c>
      <c r="T17" s="9" t="s">
        <v>34</v>
      </c>
      <c r="U17" s="10" t="s">
        <v>47</v>
      </c>
      <c r="V17" s="10" t="s">
        <v>61</v>
      </c>
      <c r="W17" s="19"/>
      <c r="X17" s="9" t="s">
        <v>55</v>
      </c>
    </row>
    <row r="18" spans="1:24" ht="19.5" customHeight="1">
      <c r="A18" s="5">
        <v>5</v>
      </c>
      <c r="B18" s="43"/>
      <c r="C18" s="44"/>
      <c r="D18" s="45"/>
      <c r="E18" s="46"/>
      <c r="F18" s="68"/>
      <c r="G18" s="69">
        <f t="shared" si="1"/>
        <v>118</v>
      </c>
      <c r="H18" s="70" t="str">
        <f t="shared" si="0"/>
        <v>その他</v>
      </c>
      <c r="I18" s="47"/>
      <c r="J18" s="48"/>
      <c r="K18" s="49"/>
      <c r="L18" s="50"/>
      <c r="M18" s="62"/>
      <c r="N18" s="62"/>
      <c r="O18" s="71"/>
      <c r="Q18" s="14">
        <v>5</v>
      </c>
      <c r="R18" s="15" t="s">
        <v>14</v>
      </c>
      <c r="T18" s="9" t="s">
        <v>35</v>
      </c>
      <c r="U18" s="10" t="s">
        <v>48</v>
      </c>
      <c r="V18" s="10" t="s">
        <v>62</v>
      </c>
      <c r="W18" s="19"/>
      <c r="X18" s="9" t="s">
        <v>56</v>
      </c>
    </row>
    <row r="19" spans="1:24" ht="19.5" customHeight="1">
      <c r="A19" s="5">
        <v>6</v>
      </c>
      <c r="B19" s="43"/>
      <c r="C19" s="44"/>
      <c r="D19" s="45"/>
      <c r="E19" s="46"/>
      <c r="F19" s="68"/>
      <c r="G19" s="69">
        <f t="shared" si="1"/>
        <v>118</v>
      </c>
      <c r="H19" s="70" t="str">
        <f t="shared" si="0"/>
        <v>その他</v>
      </c>
      <c r="I19" s="47"/>
      <c r="J19" s="48"/>
      <c r="K19" s="49"/>
      <c r="L19" s="50"/>
      <c r="M19" s="62"/>
      <c r="N19" s="62"/>
      <c r="O19" s="71"/>
      <c r="Q19" s="14">
        <v>6</v>
      </c>
      <c r="R19" s="15" t="s">
        <v>15</v>
      </c>
      <c r="T19" s="9" t="s">
        <v>36</v>
      </c>
      <c r="U19" s="10" t="s">
        <v>49</v>
      </c>
      <c r="V19" s="10" t="s">
        <v>63</v>
      </c>
      <c r="W19" s="19"/>
      <c r="X19" s="9" t="s">
        <v>35</v>
      </c>
    </row>
    <row r="20" spans="1:24" ht="19.5" customHeight="1">
      <c r="A20" s="5">
        <v>7</v>
      </c>
      <c r="B20" s="43"/>
      <c r="C20" s="44"/>
      <c r="D20" s="45"/>
      <c r="E20" s="46"/>
      <c r="F20" s="68"/>
      <c r="G20" s="69">
        <f t="shared" si="1"/>
        <v>118</v>
      </c>
      <c r="H20" s="70" t="str">
        <f t="shared" si="0"/>
        <v>その他</v>
      </c>
      <c r="I20" s="47"/>
      <c r="J20" s="48"/>
      <c r="K20" s="49"/>
      <c r="L20" s="50"/>
      <c r="M20" s="62"/>
      <c r="N20" s="62"/>
      <c r="O20" s="71"/>
      <c r="Q20" s="14">
        <v>7</v>
      </c>
      <c r="R20" s="15" t="s">
        <v>16</v>
      </c>
      <c r="T20" s="24" t="s">
        <v>114</v>
      </c>
      <c r="U20" s="10" t="s">
        <v>50</v>
      </c>
      <c r="V20" s="10" t="s">
        <v>64</v>
      </c>
      <c r="W20" s="19"/>
      <c r="X20" s="9" t="s">
        <v>36</v>
      </c>
    </row>
    <row r="21" spans="1:24" ht="19.5" customHeight="1">
      <c r="A21" s="5">
        <v>8</v>
      </c>
      <c r="B21" s="43"/>
      <c r="C21" s="44"/>
      <c r="D21" s="45"/>
      <c r="E21" s="46"/>
      <c r="F21" s="68"/>
      <c r="G21" s="69">
        <f t="shared" si="1"/>
        <v>118</v>
      </c>
      <c r="H21" s="70" t="str">
        <f t="shared" si="0"/>
        <v>その他</v>
      </c>
      <c r="I21" s="47"/>
      <c r="J21" s="48"/>
      <c r="K21" s="49"/>
      <c r="L21" s="50"/>
      <c r="M21" s="62"/>
      <c r="N21" s="62"/>
      <c r="O21" s="71"/>
      <c r="Q21" s="14">
        <v>8</v>
      </c>
      <c r="R21" s="15" t="s">
        <v>17</v>
      </c>
      <c r="T21" s="9" t="s">
        <v>70</v>
      </c>
      <c r="U21" s="10" t="s">
        <v>51</v>
      </c>
      <c r="V21" s="10" t="s">
        <v>65</v>
      </c>
      <c r="W21" s="19"/>
      <c r="X21" s="9" t="s">
        <v>37</v>
      </c>
    </row>
    <row r="22" spans="1:24" ht="19.5" customHeight="1">
      <c r="A22" s="5">
        <v>9</v>
      </c>
      <c r="B22" s="43"/>
      <c r="C22" s="44"/>
      <c r="D22" s="45"/>
      <c r="E22" s="46"/>
      <c r="F22" s="68"/>
      <c r="G22" s="69">
        <f t="shared" si="1"/>
        <v>118</v>
      </c>
      <c r="H22" s="70" t="str">
        <f t="shared" si="0"/>
        <v>その他</v>
      </c>
      <c r="I22" s="47"/>
      <c r="J22" s="48"/>
      <c r="K22" s="49"/>
      <c r="L22" s="50"/>
      <c r="M22" s="62"/>
      <c r="N22" s="62"/>
      <c r="O22" s="71"/>
      <c r="Q22" s="14">
        <v>9</v>
      </c>
      <c r="R22" s="15" t="s">
        <v>18</v>
      </c>
      <c r="T22" s="9" t="s">
        <v>71</v>
      </c>
      <c r="V22" s="10" t="s">
        <v>66</v>
      </c>
      <c r="X22" s="9" t="s">
        <v>38</v>
      </c>
    </row>
    <row r="23" spans="1:24" ht="19.5" customHeight="1">
      <c r="A23" s="5">
        <v>10</v>
      </c>
      <c r="B23" s="43"/>
      <c r="C23" s="44"/>
      <c r="D23" s="45"/>
      <c r="E23" s="46"/>
      <c r="F23" s="68"/>
      <c r="G23" s="69">
        <f t="shared" si="1"/>
        <v>118</v>
      </c>
      <c r="H23" s="70" t="str">
        <f t="shared" si="0"/>
        <v>その他</v>
      </c>
      <c r="I23" s="47"/>
      <c r="J23" s="48"/>
      <c r="K23" s="49"/>
      <c r="L23" s="50"/>
      <c r="M23" s="62"/>
      <c r="N23" s="62"/>
      <c r="O23" s="71"/>
      <c r="Q23" s="14">
        <v>10</v>
      </c>
      <c r="R23" s="15" t="s">
        <v>19</v>
      </c>
      <c r="T23" s="9" t="s">
        <v>72</v>
      </c>
      <c r="X23" s="9" t="s">
        <v>40</v>
      </c>
    </row>
    <row r="24" spans="1:24" ht="19.5" customHeight="1">
      <c r="A24" s="5">
        <v>11</v>
      </c>
      <c r="B24" s="43"/>
      <c r="C24" s="44"/>
      <c r="D24" s="45"/>
      <c r="E24" s="46"/>
      <c r="F24" s="68"/>
      <c r="G24" s="69">
        <f t="shared" si="1"/>
        <v>118</v>
      </c>
      <c r="H24" s="70" t="str">
        <f t="shared" si="0"/>
        <v>その他</v>
      </c>
      <c r="I24" s="47"/>
      <c r="J24" s="48"/>
      <c r="K24" s="49"/>
      <c r="L24" s="50"/>
      <c r="M24" s="62"/>
      <c r="N24" s="62"/>
      <c r="O24" s="71"/>
      <c r="Q24" s="14">
        <v>11</v>
      </c>
      <c r="R24" s="15" t="s">
        <v>20</v>
      </c>
      <c r="T24" s="9" t="s">
        <v>73</v>
      </c>
      <c r="X24" s="9" t="s">
        <v>41</v>
      </c>
    </row>
    <row r="25" spans="1:20" ht="19.5" customHeight="1">
      <c r="A25" s="5">
        <v>12</v>
      </c>
      <c r="B25" s="43"/>
      <c r="C25" s="44"/>
      <c r="D25" s="45"/>
      <c r="E25" s="46"/>
      <c r="F25" s="68"/>
      <c r="G25" s="69">
        <f t="shared" si="1"/>
        <v>118</v>
      </c>
      <c r="H25" s="70" t="str">
        <f t="shared" si="0"/>
        <v>その他</v>
      </c>
      <c r="I25" s="47"/>
      <c r="J25" s="48"/>
      <c r="K25" s="49"/>
      <c r="L25" s="50"/>
      <c r="M25" s="62"/>
      <c r="N25" s="62"/>
      <c r="O25" s="71"/>
      <c r="Q25" s="14">
        <v>12</v>
      </c>
      <c r="R25" s="15" t="s">
        <v>21</v>
      </c>
      <c r="T25" s="9" t="s">
        <v>74</v>
      </c>
    </row>
    <row r="26" spans="1:20" ht="19.5" customHeight="1">
      <c r="A26" s="5">
        <v>13</v>
      </c>
      <c r="B26" s="43"/>
      <c r="C26" s="44"/>
      <c r="D26" s="45"/>
      <c r="E26" s="46"/>
      <c r="F26" s="68"/>
      <c r="G26" s="69">
        <f t="shared" si="1"/>
        <v>118</v>
      </c>
      <c r="H26" s="70" t="str">
        <f t="shared" si="0"/>
        <v>その他</v>
      </c>
      <c r="I26" s="47"/>
      <c r="J26" s="48"/>
      <c r="K26" s="49"/>
      <c r="L26" s="50"/>
      <c r="M26" s="62"/>
      <c r="N26" s="62"/>
      <c r="O26" s="71"/>
      <c r="Q26" s="14">
        <v>13</v>
      </c>
      <c r="R26" s="15" t="s">
        <v>22</v>
      </c>
      <c r="T26" s="9" t="s">
        <v>75</v>
      </c>
    </row>
    <row r="27" spans="1:20" ht="19.5" customHeight="1">
      <c r="A27" s="5">
        <v>14</v>
      </c>
      <c r="B27" s="43"/>
      <c r="C27" s="44"/>
      <c r="D27" s="45"/>
      <c r="E27" s="46"/>
      <c r="F27" s="68"/>
      <c r="G27" s="69">
        <f t="shared" si="1"/>
        <v>118</v>
      </c>
      <c r="H27" s="70" t="str">
        <f t="shared" si="0"/>
        <v>その他</v>
      </c>
      <c r="I27" s="47"/>
      <c r="J27" s="48"/>
      <c r="K27" s="49"/>
      <c r="L27" s="50"/>
      <c r="M27" s="62"/>
      <c r="N27" s="62"/>
      <c r="O27" s="71"/>
      <c r="Q27" s="14">
        <v>14</v>
      </c>
      <c r="R27" s="15" t="s">
        <v>23</v>
      </c>
      <c r="T27" s="9" t="s">
        <v>76</v>
      </c>
    </row>
    <row r="28" spans="1:20" ht="19.5" customHeight="1">
      <c r="A28" s="5">
        <v>15</v>
      </c>
      <c r="B28" s="43"/>
      <c r="C28" s="44"/>
      <c r="D28" s="45"/>
      <c r="E28" s="46"/>
      <c r="F28" s="68"/>
      <c r="G28" s="69">
        <f t="shared" si="1"/>
        <v>118</v>
      </c>
      <c r="H28" s="70" t="str">
        <f t="shared" si="0"/>
        <v>その他</v>
      </c>
      <c r="I28" s="47"/>
      <c r="J28" s="48"/>
      <c r="K28" s="49"/>
      <c r="L28" s="50"/>
      <c r="M28" s="62"/>
      <c r="N28" s="62"/>
      <c r="O28" s="71"/>
      <c r="Q28" s="14">
        <v>15</v>
      </c>
      <c r="R28" s="15" t="s">
        <v>24</v>
      </c>
      <c r="T28" s="9" t="s">
        <v>77</v>
      </c>
    </row>
    <row r="29" spans="1:20" ht="19.5" customHeight="1">
      <c r="A29" s="5">
        <v>16</v>
      </c>
      <c r="B29" s="43"/>
      <c r="C29" s="44"/>
      <c r="D29" s="45"/>
      <c r="E29" s="46"/>
      <c r="F29" s="68"/>
      <c r="G29" s="69">
        <f t="shared" si="1"/>
        <v>118</v>
      </c>
      <c r="H29" s="70" t="str">
        <f t="shared" si="0"/>
        <v>その他</v>
      </c>
      <c r="I29" s="47"/>
      <c r="J29" s="48"/>
      <c r="K29" s="49"/>
      <c r="L29" s="50"/>
      <c r="M29" s="62"/>
      <c r="N29" s="62"/>
      <c r="O29" s="71"/>
      <c r="Q29" s="14">
        <v>16</v>
      </c>
      <c r="R29" s="15" t="s">
        <v>25</v>
      </c>
      <c r="T29" s="9" t="s">
        <v>79</v>
      </c>
    </row>
    <row r="30" spans="1:20" ht="19.5" customHeight="1">
      <c r="A30" s="5">
        <v>17</v>
      </c>
      <c r="B30" s="43"/>
      <c r="C30" s="44"/>
      <c r="D30" s="45"/>
      <c r="E30" s="46"/>
      <c r="F30" s="68"/>
      <c r="G30" s="69">
        <f t="shared" si="1"/>
        <v>118</v>
      </c>
      <c r="H30" s="70" t="str">
        <f t="shared" si="0"/>
        <v>その他</v>
      </c>
      <c r="I30" s="47"/>
      <c r="J30" s="48"/>
      <c r="K30" s="49"/>
      <c r="L30" s="50"/>
      <c r="M30" s="62"/>
      <c r="N30" s="62"/>
      <c r="O30" s="71"/>
      <c r="Q30" s="14">
        <v>17</v>
      </c>
      <c r="R30" s="15" t="s">
        <v>26</v>
      </c>
      <c r="T30" s="9" t="s">
        <v>81</v>
      </c>
    </row>
    <row r="31" spans="1:20" ht="19.5" customHeight="1">
      <c r="A31" s="5">
        <v>18</v>
      </c>
      <c r="B31" s="43"/>
      <c r="C31" s="44"/>
      <c r="D31" s="45"/>
      <c r="E31" s="46"/>
      <c r="F31" s="68"/>
      <c r="G31" s="69">
        <f t="shared" si="1"/>
        <v>118</v>
      </c>
      <c r="H31" s="70" t="str">
        <f t="shared" si="0"/>
        <v>その他</v>
      </c>
      <c r="I31" s="47"/>
      <c r="J31" s="48"/>
      <c r="K31" s="49"/>
      <c r="L31" s="50"/>
      <c r="M31" s="62"/>
      <c r="N31" s="62"/>
      <c r="O31" s="71"/>
      <c r="Q31" s="14">
        <v>18</v>
      </c>
      <c r="R31" s="15" t="s">
        <v>27</v>
      </c>
      <c r="T31" s="9" t="s">
        <v>83</v>
      </c>
    </row>
    <row r="32" spans="1:20" ht="19.5" customHeight="1">
      <c r="A32" s="5">
        <v>19</v>
      </c>
      <c r="B32" s="43"/>
      <c r="C32" s="44"/>
      <c r="D32" s="45"/>
      <c r="E32" s="46"/>
      <c r="F32" s="68"/>
      <c r="G32" s="69">
        <f t="shared" si="1"/>
        <v>118</v>
      </c>
      <c r="H32" s="70" t="str">
        <f t="shared" si="0"/>
        <v>その他</v>
      </c>
      <c r="I32" s="47"/>
      <c r="J32" s="48"/>
      <c r="K32" s="49"/>
      <c r="L32" s="50"/>
      <c r="M32" s="62"/>
      <c r="N32" s="62"/>
      <c r="O32" s="71"/>
      <c r="Q32" s="14">
        <v>19</v>
      </c>
      <c r="R32" s="15" t="s">
        <v>27</v>
      </c>
      <c r="T32" s="9" t="s">
        <v>78</v>
      </c>
    </row>
    <row r="33" spans="1:20" ht="19.5" customHeight="1">
      <c r="A33" s="5">
        <v>20</v>
      </c>
      <c r="B33" s="43"/>
      <c r="C33" s="44"/>
      <c r="D33" s="45"/>
      <c r="E33" s="46"/>
      <c r="F33" s="68"/>
      <c r="G33" s="69">
        <f t="shared" si="1"/>
        <v>118</v>
      </c>
      <c r="H33" s="70" t="str">
        <f t="shared" si="0"/>
        <v>その他</v>
      </c>
      <c r="I33" s="47"/>
      <c r="J33" s="48"/>
      <c r="K33" s="49"/>
      <c r="L33" s="50"/>
      <c r="M33" s="62"/>
      <c r="N33" s="62"/>
      <c r="O33" s="71"/>
      <c r="Q33" s="14">
        <v>20</v>
      </c>
      <c r="R33" s="15" t="s">
        <v>27</v>
      </c>
      <c r="T33" s="9" t="s">
        <v>80</v>
      </c>
    </row>
    <row r="34" spans="1:20" ht="19.5" customHeight="1">
      <c r="A34" s="59" t="s">
        <v>118</v>
      </c>
      <c r="N34" s="60" t="s">
        <v>109</v>
      </c>
      <c r="O34" s="72"/>
      <c r="Q34" s="14">
        <v>21</v>
      </c>
      <c r="R34" s="15" t="s">
        <v>27</v>
      </c>
      <c r="T34" s="9" t="s">
        <v>82</v>
      </c>
    </row>
    <row r="35" spans="17:20" ht="19.5" customHeight="1">
      <c r="Q35" s="14">
        <v>22</v>
      </c>
      <c r="R35" s="15" t="s">
        <v>27</v>
      </c>
      <c r="T35" s="9" t="s">
        <v>84</v>
      </c>
    </row>
    <row r="36" spans="17:20" ht="19.5" customHeight="1">
      <c r="Q36" s="14">
        <v>23</v>
      </c>
      <c r="R36" s="15" t="s">
        <v>27</v>
      </c>
      <c r="T36" s="9" t="s">
        <v>40</v>
      </c>
    </row>
    <row r="37" spans="17:20" ht="19.5" customHeight="1">
      <c r="Q37" s="14">
        <v>24</v>
      </c>
      <c r="R37" s="15" t="s">
        <v>27</v>
      </c>
      <c r="T37" s="9" t="s">
        <v>41</v>
      </c>
    </row>
    <row r="38" spans="17:18" ht="19.5" customHeight="1">
      <c r="Q38" s="14">
        <v>49</v>
      </c>
      <c r="R38" s="15" t="s">
        <v>27</v>
      </c>
    </row>
    <row r="39" spans="17:18" ht="19.5" customHeight="1">
      <c r="Q39" s="14">
        <v>50</v>
      </c>
      <c r="R39" s="15" t="s">
        <v>27</v>
      </c>
    </row>
    <row r="40" spans="17:24" ht="19.5" customHeight="1">
      <c r="Q40" s="14">
        <v>51</v>
      </c>
      <c r="R40" s="15" t="s">
        <v>27</v>
      </c>
      <c r="X40" s="4"/>
    </row>
    <row r="41" spans="17:24" ht="19.5" customHeight="1">
      <c r="Q41" s="14">
        <v>52</v>
      </c>
      <c r="R41" s="15" t="s">
        <v>27</v>
      </c>
      <c r="X41" s="4"/>
    </row>
    <row r="42" spans="17:24" ht="19.5" customHeight="1">
      <c r="Q42" s="14">
        <v>53</v>
      </c>
      <c r="R42" s="15" t="s">
        <v>27</v>
      </c>
      <c r="X42" s="4"/>
    </row>
    <row r="43" spans="17:18" ht="19.5" customHeight="1">
      <c r="Q43" s="14">
        <v>54</v>
      </c>
      <c r="R43" s="15" t="s">
        <v>27</v>
      </c>
    </row>
    <row r="44" spans="17:18" ht="19.5" customHeight="1">
      <c r="Q44" s="14">
        <v>55</v>
      </c>
      <c r="R44" s="15" t="s">
        <v>27</v>
      </c>
    </row>
    <row r="45" spans="17:18" ht="19.5" customHeight="1">
      <c r="Q45" s="14">
        <v>56</v>
      </c>
      <c r="R45" s="15" t="s">
        <v>27</v>
      </c>
    </row>
    <row r="46" spans="17:18" ht="19.5" customHeight="1">
      <c r="Q46" s="14">
        <v>57</v>
      </c>
      <c r="R46" s="15" t="s">
        <v>27</v>
      </c>
    </row>
    <row r="47" spans="17:18" ht="19.5" customHeight="1">
      <c r="Q47" s="14">
        <v>58</v>
      </c>
      <c r="R47" s="15" t="s">
        <v>27</v>
      </c>
    </row>
    <row r="48" spans="17:18" ht="19.5" customHeight="1">
      <c r="Q48" s="14">
        <v>59</v>
      </c>
      <c r="R48" s="15" t="s">
        <v>27</v>
      </c>
    </row>
    <row r="49" spans="17:18" ht="19.5" customHeight="1">
      <c r="Q49" s="14">
        <v>60</v>
      </c>
      <c r="R49" s="15" t="s">
        <v>27</v>
      </c>
    </row>
    <row r="50" spans="17:18" ht="19.5" customHeight="1">
      <c r="Q50" s="14">
        <v>61</v>
      </c>
      <c r="R50" s="16" t="s">
        <v>28</v>
      </c>
    </row>
    <row r="51" spans="1:24" s="4" customFormat="1" ht="19.5" customHeight="1">
      <c r="A51" s="12"/>
      <c r="B51" s="12"/>
      <c r="C51" s="12"/>
      <c r="D51" s="12"/>
      <c r="E51" s="12"/>
      <c r="F51" s="12"/>
      <c r="G51" s="13"/>
      <c r="H51" s="12"/>
      <c r="I51" s="12"/>
      <c r="J51" s="12"/>
      <c r="K51" s="12"/>
      <c r="L51" s="12"/>
      <c r="M51" s="12"/>
      <c r="N51" s="12"/>
      <c r="O51" s="21"/>
      <c r="P51" s="12"/>
      <c r="Q51" s="12"/>
      <c r="R51" s="12"/>
      <c r="T51" s="8"/>
      <c r="U51" s="8"/>
      <c r="V51" s="8"/>
      <c r="W51" s="17"/>
      <c r="X51" s="12"/>
    </row>
    <row r="52" spans="1:24" s="4" customFormat="1" ht="19.5" customHeight="1">
      <c r="A52" s="12"/>
      <c r="B52" s="12"/>
      <c r="C52" s="12"/>
      <c r="D52" s="12"/>
      <c r="E52" s="12"/>
      <c r="F52" s="12"/>
      <c r="G52" s="13"/>
      <c r="H52" s="12"/>
      <c r="I52" s="12"/>
      <c r="J52" s="12"/>
      <c r="K52" s="12"/>
      <c r="L52" s="12"/>
      <c r="M52" s="12"/>
      <c r="N52" s="12"/>
      <c r="O52" s="21"/>
      <c r="P52" s="12"/>
      <c r="Q52" s="12"/>
      <c r="R52" s="12"/>
      <c r="T52" s="8"/>
      <c r="U52" s="8"/>
      <c r="V52" s="8"/>
      <c r="W52" s="17"/>
      <c r="X52" s="12"/>
    </row>
    <row r="53" spans="1:24" s="4" customFormat="1" ht="19.5" customHeight="1">
      <c r="A53" s="12"/>
      <c r="B53" s="12"/>
      <c r="C53" s="12"/>
      <c r="D53" s="12"/>
      <c r="E53" s="12"/>
      <c r="F53" s="12"/>
      <c r="G53" s="13"/>
      <c r="H53" s="12"/>
      <c r="I53" s="12"/>
      <c r="J53" s="12"/>
      <c r="K53" s="12"/>
      <c r="L53" s="12"/>
      <c r="M53" s="12"/>
      <c r="N53" s="12"/>
      <c r="O53" s="21"/>
      <c r="P53" s="12"/>
      <c r="Q53" s="12"/>
      <c r="R53" s="12"/>
      <c r="T53" s="8"/>
      <c r="U53" s="8"/>
      <c r="V53" s="8"/>
      <c r="W53" s="17"/>
      <c r="X53" s="12"/>
    </row>
  </sheetData>
  <sheetProtection password="DC5D" sheet="1" objects="1" scenarios="1"/>
  <mergeCells count="31">
    <mergeCell ref="X11:X12"/>
    <mergeCell ref="O11:O12"/>
    <mergeCell ref="Q11:Q12"/>
    <mergeCell ref="R11:R12"/>
    <mergeCell ref="T11:T12"/>
    <mergeCell ref="U11:U12"/>
    <mergeCell ref="V11:V12"/>
    <mergeCell ref="Q10:R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C7:F7"/>
    <mergeCell ref="N7:O7"/>
    <mergeCell ref="C8:F8"/>
    <mergeCell ref="N8:O8"/>
    <mergeCell ref="N9:O9"/>
    <mergeCell ref="L1:M3"/>
    <mergeCell ref="C5:E5"/>
    <mergeCell ref="J5:K5"/>
    <mergeCell ref="M5:O5"/>
    <mergeCell ref="C6:K6"/>
    <mergeCell ref="N6:O6"/>
  </mergeCells>
  <conditionalFormatting sqref="O13:O33">
    <cfRule type="cellIs" priority="1" dxfId="2" operator="equal">
      <formula>0</formula>
    </cfRule>
  </conditionalFormatting>
  <dataValidations count="8">
    <dataValidation errorStyle="information" type="list" allowBlank="1" showErrorMessage="1" error="リストから競技カテゴリーを選択してください。" imeMode="off" sqref="N13">
      <formula1>$X$13:$X$24</formula1>
    </dataValidation>
    <dataValidation errorStyle="information" type="list" allowBlank="1" showErrorMessage="1" error="リストから競技カテゴリーを選択してください。" imeMode="off" sqref="M13">
      <formula1>$T$13:$T$37</formula1>
    </dataValidation>
    <dataValidation allowBlank="1" showInputMessage="1" showErrorMessage="1" imeMode="off" sqref="I13:J33"/>
    <dataValidation type="list" allowBlank="1" showErrorMessage="1" error="段・級位を選択してください。" imeMode="off" sqref="K13">
      <formula1>"'--選択--,,無級,9級,8級,7級,6級,5級,4級,3級,2級,1級,初段(1品)以上"</formula1>
    </dataValidation>
    <dataValidation errorStyle="information" type="list" allowBlank="1" showErrorMessage="1" error="性別を選択してください。" sqref="D13">
      <formula1>"選択,男,女"</formula1>
    </dataValidation>
    <dataValidation type="list" allowBlank="1" showErrorMessage="1" error="出場種目を選択してください。" imeMode="off" sqref="L13">
      <formula1>"出場種目を選択,キョルギ,プンセ,キョルギ&amp;プンセ"</formula1>
    </dataValidation>
    <dataValidation type="date" allowBlank="1" showErrorMessage="1" error="正しい生年月日が入力されていません。" imeMode="off" sqref="E13:E33">
      <formula1>18264</formula1>
      <formula2>42369</formula2>
    </dataValidation>
    <dataValidation allowBlank="1" showInputMessage="1" showErrorMessage="1" imeMode="hiragana" sqref="B13:C33"/>
  </dataValidations>
  <printOptions horizontalCentered="1"/>
  <pageMargins left="0.31496062992125984" right="0.31496062992125984" top="0.5511811023622047" bottom="0.35433070866141736" header="0.31496062992125984" footer="0.31496062992125984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</dc:creator>
  <cp:keywords/>
  <dc:description/>
  <cp:lastModifiedBy>Kai</cp:lastModifiedBy>
  <cp:lastPrinted>2018-10-10T13:06:21Z</cp:lastPrinted>
  <dcterms:created xsi:type="dcterms:W3CDTF">2016-09-15T16:34:09Z</dcterms:created>
  <dcterms:modified xsi:type="dcterms:W3CDTF">2018-10-10T13:32:35Z</dcterms:modified>
  <cp:category/>
  <cp:version/>
  <cp:contentType/>
  <cp:contentStatus/>
</cp:coreProperties>
</file>